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\Desktop\instituciones 2024\INFORMES  INSTITUCIONALES 2024\informe irurita 2024\"/>
    </mc:Choice>
  </mc:AlternateContent>
  <bookViews>
    <workbookView xWindow="0" yWindow="0" windowWidth="20490" windowHeight="7755" activeTab="2"/>
  </bookViews>
  <sheets>
    <sheet name="INGRESOS" sheetId="1" r:id="rId1"/>
    <sheet name="GASTOS" sheetId="3" r:id="rId2"/>
    <sheet name="GASTOS POR MES" sheetId="5" r:id="rId3"/>
  </sheets>
  <definedNames>
    <definedName name="_xlnm.Print_Area" localSheetId="1">GASTOS!$A$1:$C$49</definedName>
    <definedName name="_xlnm.Print_Area" localSheetId="2">'GASTOS POR MES'!$A$30:$L$41</definedName>
    <definedName name="_xlnm.Print_Area" localSheetId="0">INGRESOS!$A$1:$C$52</definedName>
  </definedNames>
  <calcPr calcId="152511"/>
</workbook>
</file>

<file path=xl/calcChain.xml><?xml version="1.0" encoding="utf-8"?>
<calcChain xmlns="http://schemas.openxmlformats.org/spreadsheetml/2006/main">
  <c r="K28" i="5" l="1"/>
  <c r="K18" i="5"/>
  <c r="K7" i="5"/>
  <c r="K41" i="5"/>
  <c r="H41" i="5"/>
  <c r="H40" i="5"/>
  <c r="H28" i="5"/>
  <c r="H27" i="5"/>
  <c r="H26" i="5"/>
  <c r="H18" i="5"/>
  <c r="H17" i="5"/>
  <c r="H16" i="5"/>
  <c r="H7" i="5"/>
  <c r="H39" i="5"/>
  <c r="J37" i="5"/>
  <c r="J38" i="5"/>
  <c r="K37" i="5"/>
  <c r="I37" i="5"/>
  <c r="G37" i="5"/>
  <c r="K36" i="5"/>
  <c r="J36" i="5"/>
  <c r="K35" i="5"/>
  <c r="J35" i="5"/>
  <c r="C34" i="3"/>
  <c r="C33" i="3"/>
  <c r="C32" i="3"/>
  <c r="B34" i="3"/>
  <c r="C9" i="3"/>
  <c r="C8" i="3"/>
  <c r="B9" i="3"/>
  <c r="C36" i="1"/>
  <c r="C35" i="1"/>
  <c r="B36" i="1"/>
  <c r="C6" i="1"/>
  <c r="C5" i="1"/>
  <c r="C8" i="1"/>
  <c r="B8" i="1"/>
  <c r="K25" i="5" l="1"/>
  <c r="J25" i="5"/>
  <c r="K24" i="5"/>
  <c r="J24" i="5"/>
  <c r="K15" i="5" l="1"/>
  <c r="J15" i="5"/>
  <c r="K14" i="5"/>
  <c r="J14" i="5"/>
  <c r="C31" i="3"/>
  <c r="C9" i="1"/>
  <c r="C11" i="3" l="1"/>
  <c r="C10" i="3"/>
  <c r="C31" i="1"/>
  <c r="C7" i="3" l="1"/>
  <c r="C6" i="3"/>
  <c r="K5" i="5" l="1"/>
  <c r="J5" i="5"/>
  <c r="K6" i="5"/>
  <c r="J6" i="5" l="1"/>
  <c r="B12" i="3"/>
  <c r="C12" i="3" s="1"/>
  <c r="C13" i="3" l="1"/>
  <c r="C32" i="1" l="1"/>
  <c r="C29" i="1"/>
  <c r="C30" i="1"/>
  <c r="C33" i="1"/>
  <c r="C34" i="1" l="1"/>
  <c r="B10" i="1" l="1"/>
  <c r="C10" i="1" s="1"/>
  <c r="C11" i="1" s="1"/>
  <c r="C30" i="3" l="1"/>
</calcChain>
</file>

<file path=xl/comments1.xml><?xml version="1.0" encoding="utf-8"?>
<comments xmlns="http://schemas.openxmlformats.org/spreadsheetml/2006/main">
  <authors>
    <author>Luffi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</rPr>
          <t>Luffi: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Luffi</author>
  </authors>
  <commentList>
    <comment ref="B12" authorId="0" shapeId="0">
      <text>
        <r>
          <rPr>
            <b/>
            <sz val="8"/>
            <color indexed="81"/>
            <rFont val="Tahoma"/>
            <family val="2"/>
          </rPr>
          <t>Luffi: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<sst xmlns="http://schemas.openxmlformats.org/spreadsheetml/2006/main" count="142" uniqueCount="65">
  <si>
    <t>DETALLE</t>
  </si>
  <si>
    <t>PRESUPUESTO EJECUTADO</t>
  </si>
  <si>
    <t>INFORME CONTABLE DE INGRESOS</t>
  </si>
  <si>
    <t>SALDO POR EJECUTAR</t>
  </si>
  <si>
    <t>PORCENTAJE</t>
  </si>
  <si>
    <t>VALORES</t>
  </si>
  <si>
    <t>Certificados</t>
  </si>
  <si>
    <t>Rendimiento Financiero</t>
  </si>
  <si>
    <t>INFORME CONTABLE DE EGRESOS</t>
  </si>
  <si>
    <t>PRESUPUESTO APROBADO INICIAL</t>
  </si>
  <si>
    <t>PRESUPUESTO EJECUTADSO</t>
  </si>
  <si>
    <t>TOTAL</t>
  </si>
  <si>
    <t>NOCTURNA Y DIPLOMAS</t>
  </si>
  <si>
    <t>PRESUPUESTO TOTAL</t>
  </si>
  <si>
    <t>PROVEEDOR</t>
  </si>
  <si>
    <t>NIT</t>
  </si>
  <si>
    <t xml:space="preserve">ERASO ROSERO LILIAM MERCEDES                                                                        </t>
  </si>
  <si>
    <t>OBJETO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</si>
  <si>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</si>
  <si>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SERVICIOS PUBLICOS</t>
  </si>
  <si>
    <t>Fecha de terminacion de contrato</t>
  </si>
  <si>
    <t>Vr.Contrato inicial</t>
  </si>
  <si>
    <t>Valor cancelado por mes</t>
  </si>
  <si>
    <t>Valor ACUMULADO</t>
  </si>
  <si>
    <t>%</t>
  </si>
  <si>
    <t xml:space="preserve">Saldo </t>
  </si>
  <si>
    <t>Observaciones</t>
  </si>
  <si>
    <t>Liquidado</t>
  </si>
  <si>
    <t>Fecha de mes</t>
  </si>
  <si>
    <t>En Ejecucion</t>
  </si>
  <si>
    <t>INSTITUCION EDUCATIVA DOMINGO IRURITA</t>
  </si>
  <si>
    <t xml:space="preserve">UNE EPM TELECOMUNICACIONES S.A.                                                                     </t>
  </si>
  <si>
    <t>Fecha de inicio de contrato</t>
  </si>
  <si>
    <t>PRESUPUESTO COMPROMETIDO</t>
  </si>
  <si>
    <t>SERVIICIO D INTERNET</t>
  </si>
  <si>
    <t xml:space="preserve">ASESORAMIENTO CONTABLE </t>
  </si>
  <si>
    <t>Ingreso de tienda</t>
  </si>
  <si>
    <t>SALDO EN BANCOS AÑO ANTERIOR 2023</t>
  </si>
  <si>
    <t>Ingresos del año 2023</t>
  </si>
  <si>
    <t>Diplomas</t>
  </si>
  <si>
    <t>RELACION DE GASTOS DETALLADOS DE ENERO 2024</t>
  </si>
  <si>
    <t>HONORARIOS</t>
  </si>
  <si>
    <t>RELACION DE GASTOS DETALLADOS DE FEBRERO 2024</t>
  </si>
  <si>
    <t>RELACION DE GASTOS DETALLADOS DE MARZO 2024</t>
  </si>
  <si>
    <t>DE 01 DE ENERO A 30 DE ABRIL DE 2024</t>
  </si>
  <si>
    <t>ADICION AL PRESUPUESTOS 2024</t>
  </si>
  <si>
    <t>INGRESOS DETALLADOS DE 01 al 30 DE ABRIL DEL 2024</t>
  </si>
  <si>
    <t>Transfeencia del SGP</t>
  </si>
  <si>
    <t>DE 01 al  30 DE ABRIL 2024</t>
  </si>
  <si>
    <t>ADICION DEL PRESUPUESTO DEL 2024</t>
  </si>
  <si>
    <t>GASTOS   DETALLADOS DE 01 DE ENERO AL 30 DE ABRIL DEL 2024</t>
  </si>
  <si>
    <t>ACTIVIDAD PEDAGOGICO</t>
  </si>
  <si>
    <t>COMISIONES BANCARIAS</t>
  </si>
  <si>
    <t>RELACION DE GASTOS DETALLADOS DE ABRIL 2024</t>
  </si>
  <si>
    <t xml:space="preserve">Internet                                                                                            </t>
  </si>
  <si>
    <t xml:space="preserve">Actividades Pedagógicas, Cientificas, Culturales y Deportivas                                       </t>
  </si>
  <si>
    <t xml:space="preserve">LEAL LOPEZ SARA INES                                                                                </t>
  </si>
  <si>
    <t xml:space="preserve">Comisiones, Honorarios y Servicios                                                                  </t>
  </si>
  <si>
    <t xml:space="preserve">BANCO AV.VILLAS                                                                                     </t>
  </si>
  <si>
    <t>EN EJECUCION</t>
  </si>
  <si>
    <t>LIQUIDADO</t>
  </si>
  <si>
    <t>VALOR MES</t>
  </si>
  <si>
    <t>SALDO ANTERIOR</t>
  </si>
  <si>
    <t>SALDO TOTAL</t>
  </si>
  <si>
    <t>SALDO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</si>
</sst>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??_ ;_ @_ "/>
    <numFmt numFmtId="167" formatCode="_(&quot;$&quot;\ * #,##0.00_);_(&quot;$&quot;\ * \(#,##0.00\);_(&quot;$&quot;\ 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9" fillId="0" borderId="0"/>
    <xf numFmtId="41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0" borderId="0"/>
    <xf numFmtId="41" fontId="1" fillId="0" borderId="0" applyFont="0" applyFill="0" applyBorder="0" applyAlignment="0" applyProtection="0"/>
  </cellStyleXfs>
  <cellXfs count="69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0" fillId="0" borderId="1" xfId="0" applyBorder="1"/>
    <xf numFmtId="165" fontId="0" fillId="0" borderId="1" xfId="1" applyNumberFormat="1" applyFont="1" applyBorder="1"/>
    <xf numFmtId="164" fontId="0" fillId="0" borderId="1" xfId="0" applyNumberFormat="1" applyBorder="1"/>
    <xf numFmtId="165" fontId="0" fillId="0" borderId="1" xfId="0" applyNumberFormat="1" applyBorder="1"/>
    <xf numFmtId="165" fontId="0" fillId="0" borderId="0" xfId="0" applyNumberFormat="1"/>
    <xf numFmtId="164" fontId="0" fillId="0" borderId="0" xfId="1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0" xfId="0" applyBorder="1"/>
    <xf numFmtId="165" fontId="0" fillId="0" borderId="0" xfId="1" applyNumberFormat="1" applyFont="1" applyBorder="1"/>
    <xf numFmtId="41" fontId="12" fillId="0" borderId="1" xfId="9" applyFont="1" applyBorder="1"/>
    <xf numFmtId="165" fontId="10" fillId="0" borderId="1" xfId="1" applyNumberFormat="1" applyFont="1" applyFill="1" applyBorder="1"/>
    <xf numFmtId="0" fontId="0" fillId="0" borderId="0" xfId="0" applyAlignment="1"/>
    <xf numFmtId="14" fontId="9" fillId="0" borderId="1" xfId="8" applyNumberFormat="1" applyBorder="1"/>
    <xf numFmtId="0" fontId="9" fillId="0" borderId="1" xfId="8" applyBorder="1"/>
    <xf numFmtId="14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165" fontId="11" fillId="0" borderId="2" xfId="1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11" fillId="0" borderId="11" xfId="0" applyNumberFormat="1" applyFont="1" applyFill="1" applyBorder="1" applyAlignment="1">
      <alignment horizontal="left" vertical="center" wrapText="1"/>
    </xf>
    <xf numFmtId="14" fontId="10" fillId="0" borderId="11" xfId="0" applyNumberFormat="1" applyFont="1" applyFill="1" applyBorder="1" applyAlignment="1">
      <alignment horizontal="left" vertical="center"/>
    </xf>
    <xf numFmtId="14" fontId="11" fillId="0" borderId="12" xfId="0" applyNumberFormat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14" fontId="10" fillId="0" borderId="14" xfId="0" applyNumberFormat="1" applyFont="1" applyFill="1" applyBorder="1" applyAlignment="1">
      <alignment horizontal="left" vertical="center"/>
    </xf>
    <xf numFmtId="0" fontId="10" fillId="0" borderId="15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3" xfId="0" applyBorder="1"/>
    <xf numFmtId="41" fontId="0" fillId="0" borderId="0" xfId="0" applyNumberFormat="1"/>
    <xf numFmtId="0" fontId="0" fillId="0" borderId="0" xfId="0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3" fillId="0" borderId="0" xfId="11"/>
    <xf numFmtId="0" fontId="14" fillId="0" borderId="0" xfId="11" applyFont="1"/>
    <xf numFmtId="14" fontId="13" fillId="0" borderId="0" xfId="11" applyNumberFormat="1"/>
    <xf numFmtId="0" fontId="13" fillId="0" borderId="1" xfId="11" applyBorder="1"/>
    <xf numFmtId="41" fontId="12" fillId="0" borderId="1" xfId="12" applyFont="1" applyBorder="1"/>
    <xf numFmtId="0" fontId="10" fillId="0" borderId="1" xfId="0" applyFont="1" applyFill="1" applyBorder="1"/>
    <xf numFmtId="41" fontId="15" fillId="0" borderId="1" xfId="12" applyFont="1" applyBorder="1"/>
    <xf numFmtId="0" fontId="0" fillId="0" borderId="1" xfId="0" applyFont="1" applyBorder="1"/>
    <xf numFmtId="14" fontId="10" fillId="0" borderId="1" xfId="0" applyNumberFormat="1" applyFont="1" applyFill="1" applyBorder="1" applyAlignment="1">
      <alignment horizontal="center" vertical="center"/>
    </xf>
    <xf numFmtId="14" fontId="12" fillId="0" borderId="1" xfId="8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41" fontId="1" fillId="0" borderId="1" xfId="12" applyFont="1" applyBorder="1"/>
    <xf numFmtId="41" fontId="10" fillId="0" borderId="1" xfId="12" applyFont="1" applyFill="1" applyBorder="1"/>
    <xf numFmtId="14" fontId="10" fillId="0" borderId="0" xfId="0" applyNumberFormat="1" applyFont="1" applyFill="1" applyBorder="1" applyAlignment="1">
      <alignment horizontal="left" vertical="center"/>
    </xf>
    <xf numFmtId="14" fontId="9" fillId="0" borderId="0" xfId="8" applyNumberFormat="1" applyBorder="1"/>
    <xf numFmtId="0" fontId="9" fillId="0" borderId="0" xfId="8" applyBorder="1"/>
    <xf numFmtId="165" fontId="10" fillId="0" borderId="0" xfId="1" applyNumberFormat="1" applyFont="1" applyFill="1" applyBorder="1"/>
    <xf numFmtId="41" fontId="12" fillId="0" borderId="0" xfId="9" applyFont="1" applyBorder="1"/>
    <xf numFmtId="0" fontId="10" fillId="0" borderId="0" xfId="0" applyFont="1" applyFill="1" applyBorder="1"/>
    <xf numFmtId="0" fontId="13" fillId="0" borderId="1" xfId="11" applyFill="1" applyBorder="1"/>
    <xf numFmtId="0" fontId="14" fillId="0" borderId="1" xfId="11" applyFont="1" applyBorder="1"/>
    <xf numFmtId="41" fontId="0" fillId="0" borderId="1" xfId="0" applyNumberFormat="1" applyBorder="1"/>
    <xf numFmtId="41" fontId="14" fillId="0" borderId="1" xfId="11" applyNumberFormat="1" applyFont="1" applyBorder="1"/>
  </cellXfs>
  <cellStyles count="13">
    <cellStyle name="Millares" xfId="1" builtinId="3"/>
    <cellStyle name="Millares [0]" xfId="12" builtinId="6"/>
    <cellStyle name="Millares [0] 2" xfId="9"/>
    <cellStyle name="Millares 2" xfId="4"/>
    <cellStyle name="Millares 3" xfId="10"/>
    <cellStyle name="Millares 4" xfId="6"/>
    <cellStyle name="Millares 6" xfId="5"/>
    <cellStyle name="Normal" xfId="0" builtinId="0"/>
    <cellStyle name="Normal 2" xfId="2"/>
    <cellStyle name="Normal 3" xfId="3"/>
    <cellStyle name="Normal 4" xfId="7"/>
    <cellStyle name="Normal 5" xfId="8"/>
    <cellStyle name="Normal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INGRESOS!$B$1:$B$3</c:f>
              <c:strCache>
                <c:ptCount val="3"/>
                <c:pt idx="0">
                  <c:v>INSTITUCION EDUCATIVA DOMINGO IRURITA</c:v>
                </c:pt>
                <c:pt idx="1">
                  <c:v>INFORME CONTABLE DE INGRESOS</c:v>
                </c:pt>
                <c:pt idx="2">
                  <c:v>DE 01 DE ENERO A 30 DE ABRIL DE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INGRESOS!$A$4:$A$10</c:f>
              <c:strCache>
                <c:ptCount val="7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AL PRESUPUESTOS 2024</c:v>
                </c:pt>
                <c:pt idx="4">
                  <c:v>PRESUPUESTO TOTAL</c:v>
                </c:pt>
                <c:pt idx="5">
                  <c:v>PRESUPUESTO EJECUTADSO</c:v>
                </c:pt>
                <c:pt idx="6">
                  <c:v>SALDO POR EJECUTAR</c:v>
                </c:pt>
              </c:strCache>
            </c:strRef>
          </c:cat>
          <c:val>
            <c:numRef>
              <c:f>INGRESOS!$B$4:$B$10</c:f>
              <c:numCache>
                <c:formatCode>_(* #,##0_);_(* \(#,##0\);_(* "-"??_);_(@_)</c:formatCode>
                <c:ptCount val="7"/>
                <c:pt idx="0" formatCode="General">
                  <c:v>0</c:v>
                </c:pt>
                <c:pt idx="1">
                  <c:v>102633994</c:v>
                </c:pt>
                <c:pt idx="2">
                  <c:v>3925998</c:v>
                </c:pt>
                <c:pt idx="3">
                  <c:v>14806232</c:v>
                </c:pt>
                <c:pt idx="4">
                  <c:v>121366224</c:v>
                </c:pt>
                <c:pt idx="5">
                  <c:v>114705654</c:v>
                </c:pt>
                <c:pt idx="6">
                  <c:v>6660570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003520"/>
        <c:axId val="180003912"/>
      </c:barChart>
      <c:lineChart>
        <c:grouping val="standard"/>
        <c:varyColors val="0"/>
        <c:ser>
          <c:idx val="1"/>
          <c:order val="1"/>
          <c:tx>
            <c:strRef>
              <c:f>INGRESOS!$C$1:$C$3</c:f>
              <c:strCache>
                <c:ptCount val="3"/>
                <c:pt idx="0">
                  <c:v>INSTITUCION EDUCATIVA DOMINGO IRURITA</c:v>
                </c:pt>
                <c:pt idx="1">
                  <c:v>INFORME CONTABLE DE INGRESOS</c:v>
                </c:pt>
                <c:pt idx="2">
                  <c:v>DE 01 DE ENERO A 30 DE ABRIL DE 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INGRESOS!$A$4:$A$10</c:f>
              <c:strCache>
                <c:ptCount val="7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AL PRESUPUESTOS 2024</c:v>
                </c:pt>
                <c:pt idx="4">
                  <c:v>PRESUPUESTO TOTAL</c:v>
                </c:pt>
                <c:pt idx="5">
                  <c:v>PRESUPUESTO EJECUTADSO</c:v>
                </c:pt>
                <c:pt idx="6">
                  <c:v>SALDO POR EJECUTAR</c:v>
                </c:pt>
              </c:strCache>
            </c:strRef>
          </c:cat>
          <c:val>
            <c:numRef>
              <c:f>INGRESOS!$C$4:$C$10</c:f>
              <c:numCache>
                <c:formatCode>_(* #,##0_);_(* \(#,##0\);_(* "-"??_);_(@_)</c:formatCode>
                <c:ptCount val="7"/>
                <c:pt idx="0" formatCode="General">
                  <c:v>0</c:v>
                </c:pt>
                <c:pt idx="1">
                  <c:v>84.565532828968955</c:v>
                </c:pt>
                <c:pt idx="2">
                  <c:v>3.234835748041399</c:v>
                </c:pt>
                <c:pt idx="3">
                  <c:v>12</c:v>
                </c:pt>
                <c:pt idx="4">
                  <c:v>99.80036857701036</c:v>
                </c:pt>
                <c:pt idx="5">
                  <c:v>94.512006899052906</c:v>
                </c:pt>
                <c:pt idx="6">
                  <c:v>5.4879931009470972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004696"/>
        <c:axId val="180002344"/>
      </c:lineChart>
      <c:catAx>
        <c:axId val="18000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003912"/>
        <c:crosses val="autoZero"/>
        <c:auto val="1"/>
        <c:lblAlgn val="ctr"/>
        <c:lblOffset val="100"/>
        <c:noMultiLvlLbl val="0"/>
      </c:catAx>
      <c:valAx>
        <c:axId val="180003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003520"/>
        <c:crosses val="autoZero"/>
        <c:crossBetween val="between"/>
      </c:valAx>
      <c:valAx>
        <c:axId val="1800023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004696"/>
        <c:crosses val="max"/>
        <c:crossBetween val="between"/>
      </c:valAx>
      <c:catAx>
        <c:axId val="180004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0002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INGRESOS!$B$27:$B$28</c:f>
              <c:strCache>
                <c:ptCount val="2"/>
                <c:pt idx="0">
                  <c:v>INGRESOS DETALLADOS DE 01 al 30 DE ABRIL DEL 2024</c:v>
                </c:pt>
                <c:pt idx="1">
                  <c:v>VALORES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INGRESOS!$A$29:$A$36</c:f>
              <c:strCache>
                <c:ptCount val="8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2023</c:v>
                </c:pt>
                <c:pt idx="6">
                  <c:v>Transfeencia del SGP</c:v>
                </c:pt>
                <c:pt idx="7">
                  <c:v>TOTAL</c:v>
                </c:pt>
              </c:strCache>
            </c:strRef>
          </c:cat>
          <c:val>
            <c:numRef>
              <c:f>INGRESOS!$B$29:$B$36</c:f>
              <c:numCache>
                <c:formatCode>_(* #,##0_);_(* \(#,##0\);_(* "-"??_);_(@_)</c:formatCode>
                <c:ptCount val="8"/>
                <c:pt idx="0">
                  <c:v>1087000</c:v>
                </c:pt>
                <c:pt idx="1">
                  <c:v>2790000</c:v>
                </c:pt>
                <c:pt idx="2">
                  <c:v>105000</c:v>
                </c:pt>
                <c:pt idx="3">
                  <c:v>430</c:v>
                </c:pt>
                <c:pt idx="4">
                  <c:v>1530000</c:v>
                </c:pt>
                <c:pt idx="5">
                  <c:v>3925998</c:v>
                </c:pt>
                <c:pt idx="6">
                  <c:v>105267226</c:v>
                </c:pt>
                <c:pt idx="7">
                  <c:v>114705654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003128"/>
        <c:axId val="217599392"/>
      </c:barChart>
      <c:lineChart>
        <c:grouping val="standard"/>
        <c:varyColors val="0"/>
        <c:ser>
          <c:idx val="1"/>
          <c:order val="1"/>
          <c:tx>
            <c:strRef>
              <c:f>INGRESOS!$C$27:$C$28</c:f>
              <c:strCache>
                <c:ptCount val="2"/>
                <c:pt idx="0">
                  <c:v>INGRESOS DETALLADOS DE 01 al 30 DE ABRIL DEL 2024</c:v>
                </c:pt>
                <c:pt idx="1">
                  <c:v>PORCENTAJE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INGRESOS!$A$29:$A$36</c:f>
              <c:strCache>
                <c:ptCount val="8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2023</c:v>
                </c:pt>
                <c:pt idx="6">
                  <c:v>Transfeencia del SGP</c:v>
                </c:pt>
                <c:pt idx="7">
                  <c:v>TOTAL</c:v>
                </c:pt>
              </c:strCache>
            </c:strRef>
          </c:cat>
          <c:val>
            <c:numRef>
              <c:f>INGRESOS!$C$29:$C$36</c:f>
              <c:numCache>
                <c:formatCode>_(* #,##0.00_);_(* \(#,##0.00\);_(* "-"??_);_(@_)</c:formatCode>
                <c:ptCount val="8"/>
                <c:pt idx="0">
                  <c:v>0.94764291217937691</c:v>
                </c:pt>
                <c:pt idx="1">
                  <c:v>2.4323125344806455</c:v>
                </c:pt>
                <c:pt idx="2">
                  <c:v>9.1538643770776973E-2</c:v>
                </c:pt>
                <c:pt idx="3">
                  <c:v>3.7487254115651527E-4</c:v>
                </c:pt>
                <c:pt idx="4">
                  <c:v>1.3338488092313217</c:v>
                </c:pt>
                <c:pt idx="5">
                  <c:v>3.4226717368265041</c:v>
                </c:pt>
                <c:pt idx="6">
                  <c:v>91.771610490970218</c:v>
                </c:pt>
                <c:pt idx="7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02920"/>
        <c:axId val="217600176"/>
      </c:lineChart>
      <c:catAx>
        <c:axId val="180003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7599392"/>
        <c:crosses val="autoZero"/>
        <c:auto val="1"/>
        <c:lblAlgn val="ctr"/>
        <c:lblOffset val="100"/>
        <c:noMultiLvlLbl val="0"/>
      </c:catAx>
      <c:valAx>
        <c:axId val="2175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003128"/>
        <c:crosses val="autoZero"/>
        <c:crossBetween val="between"/>
      </c:valAx>
      <c:valAx>
        <c:axId val="217600176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7602920"/>
        <c:crosses val="max"/>
        <c:crossBetween val="between"/>
      </c:valAx>
      <c:catAx>
        <c:axId val="217602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7600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GASTOS!$B$3:$B$4</c:f>
              <c:strCache>
                <c:ptCount val="2"/>
                <c:pt idx="0">
                  <c:v>DE 01 al  30 DE ABRIL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GASTOS!$A$5:$A$12</c:f>
              <c:strCache>
                <c:ptCount val="8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DEL PRESUPUESTO DEL 2024</c:v>
                </c:pt>
                <c:pt idx="4">
                  <c:v>PRESUPUESTO TOTAL</c:v>
                </c:pt>
                <c:pt idx="5">
                  <c:v>PRESUPUESTO EJECUTADSO</c:v>
                </c:pt>
                <c:pt idx="6">
                  <c:v>PRESUPUESTO COMPROMETIDO</c:v>
                </c:pt>
                <c:pt idx="7">
                  <c:v>SALDO POR EJECUTAR</c:v>
                </c:pt>
              </c:strCache>
            </c:strRef>
          </c:cat>
          <c:val>
            <c:numRef>
              <c:f>GASTOS!$B$5:$B$12</c:f>
              <c:numCache>
                <c:formatCode>_(* #,##0_);_(* \(#,##0\);_(* "-"??_);_(@_)</c:formatCode>
                <c:ptCount val="8"/>
                <c:pt idx="0" formatCode="General">
                  <c:v>0</c:v>
                </c:pt>
                <c:pt idx="1">
                  <c:v>102633994</c:v>
                </c:pt>
                <c:pt idx="2">
                  <c:v>3925998</c:v>
                </c:pt>
                <c:pt idx="3">
                  <c:v>14806232</c:v>
                </c:pt>
                <c:pt idx="4">
                  <c:v>121366224</c:v>
                </c:pt>
                <c:pt idx="5">
                  <c:v>7217476</c:v>
                </c:pt>
                <c:pt idx="6">
                  <c:v>12000000</c:v>
                </c:pt>
                <c:pt idx="7">
                  <c:v>102148748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01744"/>
        <c:axId val="217602136"/>
      </c:barChart>
      <c:lineChart>
        <c:grouping val="standard"/>
        <c:varyColors val="0"/>
        <c:ser>
          <c:idx val="1"/>
          <c:order val="1"/>
          <c:tx>
            <c:strRef>
              <c:f>GASTOS!$C$3:$C$4</c:f>
              <c:strCache>
                <c:ptCount val="2"/>
                <c:pt idx="0">
                  <c:v>DE 01 al  30 DE ABRIL 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GASTOS!$A$5:$A$12</c:f>
              <c:strCache>
                <c:ptCount val="8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DEL PRESUPUESTO DEL 2024</c:v>
                </c:pt>
                <c:pt idx="4">
                  <c:v>PRESUPUESTO TOTAL</c:v>
                </c:pt>
                <c:pt idx="5">
                  <c:v>PRESUPUESTO EJECUTADSO</c:v>
                </c:pt>
                <c:pt idx="6">
                  <c:v>PRESUPUESTO COMPROMETIDO</c:v>
                </c:pt>
                <c:pt idx="7">
                  <c:v>SALDO POR EJECUTAR</c:v>
                </c:pt>
              </c:strCache>
            </c:strRef>
          </c:cat>
          <c:val>
            <c:numRef>
              <c:f>GASTOS!$C$5:$C$12</c:f>
              <c:numCache>
                <c:formatCode>_(* #,##0_);_(* \(#,##0\);_(* "-"??_);_(@_)</c:formatCode>
                <c:ptCount val="8"/>
                <c:pt idx="0" formatCode="General">
                  <c:v>0</c:v>
                </c:pt>
                <c:pt idx="1">
                  <c:v>84.565532828968955</c:v>
                </c:pt>
                <c:pt idx="2">
                  <c:v>3.234835748041399</c:v>
                </c:pt>
                <c:pt idx="3">
                  <c:v>12.199631422989645</c:v>
                </c:pt>
                <c:pt idx="4">
                  <c:v>100</c:v>
                </c:pt>
                <c:pt idx="5">
                  <c:v>5.9468571750242472</c:v>
                </c:pt>
                <c:pt idx="6">
                  <c:v>9.8874296361069955</c:v>
                </c:pt>
                <c:pt idx="7">
                  <c:v>84.165713188868764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03704"/>
        <c:axId val="217602528"/>
      </c:lineChart>
      <c:catAx>
        <c:axId val="21760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7602136"/>
        <c:crosses val="autoZero"/>
        <c:auto val="1"/>
        <c:lblAlgn val="ctr"/>
        <c:lblOffset val="100"/>
        <c:noMultiLvlLbl val="0"/>
      </c:catAx>
      <c:valAx>
        <c:axId val="21760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7601744"/>
        <c:crosses val="autoZero"/>
        <c:crossBetween val="between"/>
      </c:valAx>
      <c:valAx>
        <c:axId val="21760252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7603704"/>
        <c:crosses val="max"/>
        <c:crossBetween val="between"/>
      </c:valAx>
      <c:catAx>
        <c:axId val="2176037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7602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GASTOS!$B$28:$B$29</c:f>
              <c:strCache>
                <c:ptCount val="2"/>
                <c:pt idx="0">
                  <c:v>GASTOS   DETALLADOS DE 01 DE ENERO AL 30 DE ABRIL DEL 2024</c:v>
                </c:pt>
                <c:pt idx="1">
                  <c:v>VALORES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GASTOS!$A$30:$A$34</c:f>
              <c:strCache>
                <c:ptCount val="5"/>
                <c:pt idx="0">
                  <c:v>SERVICIOS PUBLICOS</c:v>
                </c:pt>
                <c:pt idx="1">
                  <c:v>HONORARIOS</c:v>
                </c:pt>
                <c:pt idx="2">
                  <c:v>ACTIVIDAD PEDAGOGICO</c:v>
                </c:pt>
                <c:pt idx="3">
                  <c:v>COMISIONES BANCARIAS</c:v>
                </c:pt>
                <c:pt idx="4">
                  <c:v>PRESUPUESTO EJECUTADO</c:v>
                </c:pt>
              </c:strCache>
            </c:strRef>
          </c:cat>
          <c:val>
            <c:numRef>
              <c:f>GASTOS!$B$30:$B$34</c:f>
              <c:numCache>
                <c:formatCode>_(* #,##0_);_(* \(#,##0\);_(* "-"??_);_(@_)</c:formatCode>
                <c:ptCount val="5"/>
                <c:pt idx="0">
                  <c:v>366926</c:v>
                </c:pt>
                <c:pt idx="1">
                  <c:v>6000000</c:v>
                </c:pt>
                <c:pt idx="2">
                  <c:v>797000</c:v>
                </c:pt>
                <c:pt idx="3">
                  <c:v>53550</c:v>
                </c:pt>
                <c:pt idx="4">
                  <c:v>7217476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05664"/>
        <c:axId val="217606056"/>
      </c:barChart>
      <c:lineChart>
        <c:grouping val="standard"/>
        <c:varyColors val="0"/>
        <c:ser>
          <c:idx val="1"/>
          <c:order val="1"/>
          <c:tx>
            <c:strRef>
              <c:f>GASTOS!$C$28:$C$29</c:f>
              <c:strCache>
                <c:ptCount val="2"/>
                <c:pt idx="0">
                  <c:v>GASTOS   DETALLADOS DE 01 DE ENERO AL 30 DE ABRIL DEL 2024</c:v>
                </c:pt>
                <c:pt idx="1">
                  <c:v>PORCENTAJE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GASTOS!$A$30:$A$34</c:f>
              <c:strCache>
                <c:ptCount val="5"/>
                <c:pt idx="0">
                  <c:v>SERVICIOS PUBLICOS</c:v>
                </c:pt>
                <c:pt idx="1">
                  <c:v>HONORARIOS</c:v>
                </c:pt>
                <c:pt idx="2">
                  <c:v>ACTIVIDAD PEDAGOGICO</c:v>
                </c:pt>
                <c:pt idx="3">
                  <c:v>COMISIONES BANCARIAS</c:v>
                </c:pt>
                <c:pt idx="4">
                  <c:v>PRESUPUESTO EJECUTADO</c:v>
                </c:pt>
              </c:strCache>
            </c:strRef>
          </c:cat>
          <c:val>
            <c:numRef>
              <c:f>GASTOS!$C$30:$C$34</c:f>
              <c:numCache>
                <c:formatCode>_(* #,##0.00_);_(* \(#,##0.00\);_(* "-"??_);_(@_)</c:formatCode>
                <c:ptCount val="5"/>
                <c:pt idx="0">
                  <c:v>5.0838547991015144</c:v>
                </c:pt>
                <c:pt idx="1">
                  <c:v>83.1315545766969</c:v>
                </c:pt>
                <c:pt idx="2">
                  <c:v>11.042641499604571</c:v>
                </c:pt>
                <c:pt idx="3">
                  <c:v>0.74194912459701978</c:v>
                </c:pt>
                <c:pt idx="4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00568"/>
        <c:axId val="217605272"/>
      </c:lineChart>
      <c:catAx>
        <c:axId val="21760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7606056"/>
        <c:crosses val="autoZero"/>
        <c:auto val="1"/>
        <c:lblAlgn val="ctr"/>
        <c:lblOffset val="100"/>
        <c:noMultiLvlLbl val="0"/>
      </c:catAx>
      <c:valAx>
        <c:axId val="217606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7605664"/>
        <c:crosses val="autoZero"/>
        <c:crossBetween val="between"/>
      </c:valAx>
      <c:valAx>
        <c:axId val="217605272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7600568"/>
        <c:crosses val="max"/>
        <c:crossBetween val="between"/>
      </c:valAx>
      <c:catAx>
        <c:axId val="217600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7605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1</xdr:rowOff>
    </xdr:from>
    <xdr:to>
      <xdr:col>0</xdr:col>
      <xdr:colOff>1491615</xdr:colOff>
      <xdr:row>2</xdr:row>
      <xdr:rowOff>152401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9150" y="1"/>
          <a:ext cx="67246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47624</xdr:rowOff>
    </xdr:from>
    <xdr:to>
      <xdr:col>3</xdr:col>
      <xdr:colOff>9524</xdr:colOff>
      <xdr:row>24</xdr:row>
      <xdr:rowOff>100011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23812</xdr:rowOff>
    </xdr:from>
    <xdr:to>
      <xdr:col>2</xdr:col>
      <xdr:colOff>1266824</xdr:colOff>
      <xdr:row>50</xdr:row>
      <xdr:rowOff>100012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0</xdr:rowOff>
    </xdr:from>
    <xdr:to>
      <xdr:col>0</xdr:col>
      <xdr:colOff>1234440</xdr:colOff>
      <xdr:row>3</xdr:row>
      <xdr:rowOff>114300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1975" y="0"/>
          <a:ext cx="67246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47624</xdr:rowOff>
    </xdr:from>
    <xdr:to>
      <xdr:col>3</xdr:col>
      <xdr:colOff>28574</xdr:colOff>
      <xdr:row>26</xdr:row>
      <xdr:rowOff>171448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23812</xdr:rowOff>
    </xdr:from>
    <xdr:to>
      <xdr:col>2</xdr:col>
      <xdr:colOff>1676399</xdr:colOff>
      <xdr:row>48</xdr:row>
      <xdr:rowOff>100012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866775</xdr:colOff>
      <xdr:row>2</xdr:row>
      <xdr:rowOff>133350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9</xdr:row>
      <xdr:rowOff>38100</xdr:rowOff>
    </xdr:from>
    <xdr:ext cx="866775" cy="523875"/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90775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38100</xdr:rowOff>
    </xdr:from>
    <xdr:ext cx="866775" cy="523875"/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8125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38100</xdr:rowOff>
    </xdr:from>
    <xdr:ext cx="866775" cy="523875"/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428625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E36"/>
  <sheetViews>
    <sheetView workbookViewId="0">
      <selection activeCell="C29" sqref="C29:C36"/>
    </sheetView>
  </sheetViews>
  <sheetFormatPr baseColWidth="10" defaultRowHeight="15" x14ac:dyDescent="0.25"/>
  <cols>
    <col min="1" max="1" width="36.85546875" customWidth="1"/>
    <col min="2" max="2" width="19.7109375" bestFit="1" customWidth="1"/>
    <col min="3" max="3" width="19.140625" customWidth="1"/>
    <col min="4" max="4" width="16.85546875" bestFit="1" customWidth="1"/>
    <col min="5" max="5" width="15.140625" bestFit="1" customWidth="1"/>
  </cols>
  <sheetData>
    <row r="1" spans="1:5" x14ac:dyDescent="0.25">
      <c r="B1" s="15" t="s">
        <v>30</v>
      </c>
      <c r="C1" s="15"/>
    </row>
    <row r="2" spans="1:5" x14ac:dyDescent="0.25">
      <c r="B2" s="15" t="s">
        <v>2</v>
      </c>
      <c r="C2" s="15"/>
    </row>
    <row r="3" spans="1:5" x14ac:dyDescent="0.25">
      <c r="B3" s="15" t="s">
        <v>44</v>
      </c>
      <c r="C3" s="15"/>
    </row>
    <row r="4" spans="1:5" x14ac:dyDescent="0.25">
      <c r="A4" s="9" t="s">
        <v>0</v>
      </c>
      <c r="B4" s="9" t="s">
        <v>5</v>
      </c>
      <c r="C4" s="9" t="s">
        <v>4</v>
      </c>
    </row>
    <row r="5" spans="1:5" x14ac:dyDescent="0.25">
      <c r="A5" s="3" t="s">
        <v>9</v>
      </c>
      <c r="B5" s="4">
        <v>102633994</v>
      </c>
      <c r="C5" s="6">
        <f>+B5/B8*100</f>
        <v>84.565532828968955</v>
      </c>
      <c r="D5" s="7"/>
    </row>
    <row r="6" spans="1:5" x14ac:dyDescent="0.25">
      <c r="A6" s="3" t="s">
        <v>37</v>
      </c>
      <c r="B6" s="4">
        <v>3925998</v>
      </c>
      <c r="C6" s="6">
        <f>+B6/B8*100</f>
        <v>3.234835748041399</v>
      </c>
      <c r="D6" s="7"/>
    </row>
    <row r="7" spans="1:5" x14ac:dyDescent="0.25">
      <c r="A7" s="3" t="s">
        <v>45</v>
      </c>
      <c r="B7" s="4">
        <v>14806232</v>
      </c>
      <c r="C7" s="6">
        <v>12</v>
      </c>
      <c r="D7" s="7"/>
    </row>
    <row r="8" spans="1:5" x14ac:dyDescent="0.25">
      <c r="A8" s="3" t="s">
        <v>13</v>
      </c>
      <c r="B8" s="4">
        <f>+B5+B6+B7</f>
        <v>121366224</v>
      </c>
      <c r="C8" s="4">
        <f>SUM(C5:C7)</f>
        <v>99.80036857701036</v>
      </c>
      <c r="D8" s="7"/>
    </row>
    <row r="9" spans="1:5" x14ac:dyDescent="0.25">
      <c r="A9" s="3" t="s">
        <v>10</v>
      </c>
      <c r="B9" s="4">
        <v>114705654</v>
      </c>
      <c r="C9" s="4">
        <f>+B9/B8*100</f>
        <v>94.512006899052906</v>
      </c>
    </row>
    <row r="10" spans="1:5" x14ac:dyDescent="0.25">
      <c r="A10" s="3" t="s">
        <v>3</v>
      </c>
      <c r="B10" s="4">
        <f>+B8-B9</f>
        <v>6660570</v>
      </c>
      <c r="C10" s="4">
        <f>+B10/B8*100</f>
        <v>5.4879931009470972</v>
      </c>
      <c r="E10" s="7"/>
    </row>
    <row r="11" spans="1:5" x14ac:dyDescent="0.25">
      <c r="B11" s="1"/>
      <c r="C11" s="2">
        <f>SUM(C9:C10)</f>
        <v>100</v>
      </c>
    </row>
    <row r="12" spans="1:5" x14ac:dyDescent="0.25">
      <c r="B12" s="1"/>
      <c r="C12" s="2"/>
    </row>
    <row r="13" spans="1:5" x14ac:dyDescent="0.25">
      <c r="B13" s="1"/>
      <c r="C13" s="2"/>
    </row>
    <row r="14" spans="1:5" x14ac:dyDescent="0.25">
      <c r="B14" s="1"/>
      <c r="C14" s="2"/>
    </row>
    <row r="15" spans="1:5" x14ac:dyDescent="0.25">
      <c r="B15" s="1"/>
      <c r="C15" s="2"/>
    </row>
    <row r="16" spans="1:5" x14ac:dyDescent="0.25">
      <c r="B16" s="1"/>
      <c r="C16" s="2"/>
    </row>
    <row r="17" spans="1:5" x14ac:dyDescent="0.25">
      <c r="B17" s="1"/>
    </row>
    <row r="18" spans="1:5" x14ac:dyDescent="0.25">
      <c r="B18" s="1"/>
    </row>
    <row r="19" spans="1:5" x14ac:dyDescent="0.25">
      <c r="B19" s="1"/>
    </row>
    <row r="20" spans="1:5" x14ac:dyDescent="0.25">
      <c r="B20" s="1"/>
    </row>
    <row r="21" spans="1:5" x14ac:dyDescent="0.25">
      <c r="B21" s="1"/>
    </row>
    <row r="22" spans="1:5" x14ac:dyDescent="0.25">
      <c r="B22" s="1"/>
    </row>
    <row r="23" spans="1:5" x14ac:dyDescent="0.25">
      <c r="B23" s="1"/>
    </row>
    <row r="27" spans="1:5" x14ac:dyDescent="0.25">
      <c r="A27" s="36" t="s">
        <v>46</v>
      </c>
      <c r="B27" s="36"/>
      <c r="C27" s="36"/>
    </row>
    <row r="28" spans="1:5" x14ac:dyDescent="0.25">
      <c r="A28" s="10" t="s">
        <v>0</v>
      </c>
      <c r="B28" s="10" t="s">
        <v>5</v>
      </c>
      <c r="C28" s="10" t="s">
        <v>4</v>
      </c>
    </row>
    <row r="29" spans="1:5" x14ac:dyDescent="0.25">
      <c r="A29" s="3" t="s">
        <v>6</v>
      </c>
      <c r="B29" s="4">
        <v>1087000</v>
      </c>
      <c r="C29" s="5">
        <f>+B29/B36*100</f>
        <v>0.94764291217937691</v>
      </c>
      <c r="D29" s="8"/>
    </row>
    <row r="30" spans="1:5" x14ac:dyDescent="0.25">
      <c r="A30" s="3" t="s">
        <v>12</v>
      </c>
      <c r="B30" s="4">
        <v>2790000</v>
      </c>
      <c r="C30" s="5">
        <f>+B30/B36*100</f>
        <v>2.4323125344806455</v>
      </c>
      <c r="D30" s="7"/>
      <c r="E30" s="8"/>
    </row>
    <row r="31" spans="1:5" x14ac:dyDescent="0.25">
      <c r="A31" s="3" t="s">
        <v>39</v>
      </c>
      <c r="B31" s="4">
        <v>105000</v>
      </c>
      <c r="C31" s="5">
        <f>+B31/B36*100</f>
        <v>9.1538643770776973E-2</v>
      </c>
      <c r="D31" s="7"/>
      <c r="E31" s="8"/>
    </row>
    <row r="32" spans="1:5" x14ac:dyDescent="0.25">
      <c r="A32" s="3" t="s">
        <v>7</v>
      </c>
      <c r="B32" s="4">
        <v>430</v>
      </c>
      <c r="C32" s="5">
        <f>+B32/B36*100</f>
        <v>3.7487254115651527E-4</v>
      </c>
    </row>
    <row r="33" spans="1:5" x14ac:dyDescent="0.25">
      <c r="A33" s="3" t="s">
        <v>36</v>
      </c>
      <c r="B33" s="4">
        <v>1530000</v>
      </c>
      <c r="C33" s="5">
        <f>+B33/B36*100</f>
        <v>1.3338488092313217</v>
      </c>
    </row>
    <row r="34" spans="1:5" x14ac:dyDescent="0.25">
      <c r="A34" s="3" t="s">
        <v>38</v>
      </c>
      <c r="B34" s="4">
        <v>3925998</v>
      </c>
      <c r="C34" s="5">
        <f>+B34/B36*100</f>
        <v>3.4226717368265041</v>
      </c>
    </row>
    <row r="35" spans="1:5" x14ac:dyDescent="0.25">
      <c r="A35" s="3" t="s">
        <v>47</v>
      </c>
      <c r="B35" s="4">
        <v>105267226</v>
      </c>
      <c r="C35" s="5">
        <f>+B35/B36*100</f>
        <v>91.771610490970218</v>
      </c>
    </row>
    <row r="36" spans="1:5" x14ac:dyDescent="0.25">
      <c r="A36" s="3" t="s">
        <v>11</v>
      </c>
      <c r="B36" s="6">
        <f>SUM(B29:B35)</f>
        <v>114705654</v>
      </c>
      <c r="C36" s="5">
        <f>SUM(C29:C35)</f>
        <v>100</v>
      </c>
      <c r="D36" t="s">
        <v>18</v>
      </c>
      <c r="E36" s="8"/>
    </row>
  </sheetData>
  <mergeCells count="1">
    <mergeCell ref="A27:C27"/>
  </mergeCells>
  <pageMargins left="0.7" right="0.7" top="0.75" bottom="0.75" header="0.3" footer="0.3"/>
  <pageSetup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D35"/>
  <sheetViews>
    <sheetView topLeftCell="A37" workbookViewId="0">
      <selection activeCell="C30" sqref="C30:C34"/>
    </sheetView>
  </sheetViews>
  <sheetFormatPr baseColWidth="10" defaultRowHeight="15" x14ac:dyDescent="0.25"/>
  <cols>
    <col min="1" max="1" width="39.42578125" customWidth="1"/>
    <col min="2" max="2" width="21.42578125" customWidth="1"/>
    <col min="3" max="3" width="25.28515625" customWidth="1"/>
    <col min="4" max="4" width="12.5703125" bestFit="1" customWidth="1"/>
    <col min="5" max="5" width="13.140625" bestFit="1" customWidth="1"/>
    <col min="6" max="6" width="14.5703125" bestFit="1" customWidth="1"/>
  </cols>
  <sheetData>
    <row r="1" spans="1:4" x14ac:dyDescent="0.25">
      <c r="B1" s="15" t="s">
        <v>30</v>
      </c>
      <c r="C1" s="15"/>
    </row>
    <row r="2" spans="1:4" x14ac:dyDescent="0.25">
      <c r="B2" s="15" t="s">
        <v>8</v>
      </c>
      <c r="C2" s="15"/>
    </row>
    <row r="3" spans="1:4" x14ac:dyDescent="0.25">
      <c r="B3" s="15" t="s">
        <v>48</v>
      </c>
      <c r="C3" s="15"/>
    </row>
    <row r="5" spans="1:4" x14ac:dyDescent="0.25">
      <c r="A5" s="9" t="s">
        <v>0</v>
      </c>
      <c r="B5" s="9" t="s">
        <v>5</v>
      </c>
      <c r="C5" s="9" t="s">
        <v>4</v>
      </c>
    </row>
    <row r="6" spans="1:4" x14ac:dyDescent="0.25">
      <c r="A6" s="3" t="s">
        <v>9</v>
      </c>
      <c r="B6" s="4">
        <v>102633994</v>
      </c>
      <c r="C6" s="6">
        <f>+B6/B9*100</f>
        <v>84.565532828968955</v>
      </c>
    </row>
    <row r="7" spans="1:4" x14ac:dyDescent="0.25">
      <c r="A7" s="3" t="s">
        <v>37</v>
      </c>
      <c r="B7" s="4">
        <v>3925998</v>
      </c>
      <c r="C7" s="6">
        <f>+B7/B9*100</f>
        <v>3.234835748041399</v>
      </c>
    </row>
    <row r="8" spans="1:4" x14ac:dyDescent="0.25">
      <c r="A8" s="3" t="s">
        <v>49</v>
      </c>
      <c r="B8" s="4">
        <v>14806232</v>
      </c>
      <c r="C8" s="6">
        <f>+B8/B9*100</f>
        <v>12.199631422989645</v>
      </c>
    </row>
    <row r="9" spans="1:4" x14ac:dyDescent="0.25">
      <c r="A9" s="3" t="s">
        <v>13</v>
      </c>
      <c r="B9" s="4">
        <f>SUM(B6:B7)+B8</f>
        <v>121366224</v>
      </c>
      <c r="C9" s="4">
        <f>SUM(C6:C8)</f>
        <v>100</v>
      </c>
    </row>
    <row r="10" spans="1:4" x14ac:dyDescent="0.25">
      <c r="A10" s="3" t="s">
        <v>10</v>
      </c>
      <c r="B10" s="4">
        <v>7217476</v>
      </c>
      <c r="C10" s="4">
        <f>+B10/B9*100</f>
        <v>5.9468571750242472</v>
      </c>
      <c r="D10" s="7"/>
    </row>
    <row r="11" spans="1:4" x14ac:dyDescent="0.25">
      <c r="A11" s="3" t="s">
        <v>33</v>
      </c>
      <c r="B11" s="4">
        <v>12000000</v>
      </c>
      <c r="C11" s="4">
        <f>+B11/B9*100</f>
        <v>9.8874296361069955</v>
      </c>
    </row>
    <row r="12" spans="1:4" x14ac:dyDescent="0.25">
      <c r="A12" s="3" t="s">
        <v>3</v>
      </c>
      <c r="B12" s="4">
        <f>+B9-B10-B11</f>
        <v>102148748</v>
      </c>
      <c r="C12" s="4">
        <f>+B12/B9*100</f>
        <v>84.165713188868764</v>
      </c>
      <c r="D12" s="7"/>
    </row>
    <row r="13" spans="1:4" x14ac:dyDescent="0.25">
      <c r="A13" s="11"/>
      <c r="B13" s="12"/>
      <c r="C13" s="12">
        <f>SUM(C10:C12)</f>
        <v>100</v>
      </c>
      <c r="D13" s="7"/>
    </row>
    <row r="14" spans="1:4" x14ac:dyDescent="0.25">
      <c r="B14" s="7"/>
      <c r="C14" s="2"/>
    </row>
    <row r="24" spans="1:3" ht="26.25" customHeight="1" x14ac:dyDescent="0.25"/>
    <row r="26" spans="1:3" ht="27" customHeight="1" x14ac:dyDescent="0.25"/>
    <row r="28" spans="1:3" x14ac:dyDescent="0.25">
      <c r="A28" s="36" t="s">
        <v>50</v>
      </c>
      <c r="B28" s="36"/>
      <c r="C28" s="36"/>
    </row>
    <row r="29" spans="1:3" x14ac:dyDescent="0.25">
      <c r="A29" s="10" t="s">
        <v>0</v>
      </c>
      <c r="B29" s="10" t="s">
        <v>5</v>
      </c>
      <c r="C29" s="10" t="s">
        <v>4</v>
      </c>
    </row>
    <row r="30" spans="1:3" x14ac:dyDescent="0.25">
      <c r="A30" s="3" t="s">
        <v>19</v>
      </c>
      <c r="B30" s="4">
        <v>366926</v>
      </c>
      <c r="C30" s="5">
        <f>+B30/B34*100</f>
        <v>5.0838547991015144</v>
      </c>
    </row>
    <row r="31" spans="1:3" x14ac:dyDescent="0.25">
      <c r="A31" s="3" t="s">
        <v>41</v>
      </c>
      <c r="B31" s="4">
        <v>6000000</v>
      </c>
      <c r="C31" s="5">
        <f>+B31/B34*100</f>
        <v>83.1315545766969</v>
      </c>
    </row>
    <row r="32" spans="1:3" x14ac:dyDescent="0.25">
      <c r="A32" s="3" t="s">
        <v>51</v>
      </c>
      <c r="B32" s="4">
        <v>797000</v>
      </c>
      <c r="C32" s="5">
        <f>+B32/B34*100</f>
        <v>11.042641499604571</v>
      </c>
    </row>
    <row r="33" spans="1:3" x14ac:dyDescent="0.25">
      <c r="A33" s="3" t="s">
        <v>52</v>
      </c>
      <c r="B33" s="4">
        <v>53550</v>
      </c>
      <c r="C33" s="5">
        <f>+B33/B34*100</f>
        <v>0.74194912459701978</v>
      </c>
    </row>
    <row r="34" spans="1:3" x14ac:dyDescent="0.25">
      <c r="A34" s="3" t="s">
        <v>1</v>
      </c>
      <c r="B34" s="6">
        <f>SUM(B30:B33)</f>
        <v>7217476</v>
      </c>
      <c r="C34" s="5">
        <f>SUM(C30:C33)</f>
        <v>100</v>
      </c>
    </row>
    <row r="35" spans="1:3" x14ac:dyDescent="0.25">
      <c r="B35" s="7"/>
    </row>
  </sheetData>
  <mergeCells count="1">
    <mergeCell ref="A28:C28"/>
  </mergeCells>
  <pageMargins left="0.7" right="0.7" top="0.75" bottom="0.75" header="0.3" footer="0.3"/>
  <pageSetup paperSize="9" scale="7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A28" workbookViewId="0">
      <selection activeCell="A30" sqref="A30:L41"/>
    </sheetView>
  </sheetViews>
  <sheetFormatPr baseColWidth="10" defaultRowHeight="15" x14ac:dyDescent="0.25"/>
  <cols>
    <col min="1" max="2" width="13.28515625" customWidth="1"/>
    <col min="3" max="3" width="13.42578125" customWidth="1"/>
    <col min="4" max="4" width="37.140625" customWidth="1"/>
    <col min="5" max="5" width="12.85546875" customWidth="1"/>
    <col min="6" max="6" width="11.42578125" customWidth="1"/>
    <col min="7" max="8" width="14.42578125" customWidth="1"/>
    <col min="9" max="9" width="12.85546875" customWidth="1"/>
    <col min="10" max="10" width="6.5703125" customWidth="1"/>
    <col min="11" max="11" width="14.7109375" customWidth="1"/>
    <col min="12" max="12" width="17" customWidth="1"/>
  </cols>
  <sheetData>
    <row r="1" spans="1:12" x14ac:dyDescent="0.25">
      <c r="B1" s="21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ht="15.75" customHeight="1" x14ac:dyDescent="0.25">
      <c r="B2" s="39" t="s">
        <v>30</v>
      </c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2" ht="15.75" thickBot="1" x14ac:dyDescent="0.3">
      <c r="B3" s="42" t="s">
        <v>40</v>
      </c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2" ht="63" customHeight="1" x14ac:dyDescent="0.25">
      <c r="A4" s="24" t="s">
        <v>32</v>
      </c>
      <c r="B4" s="26" t="s">
        <v>20</v>
      </c>
      <c r="C4" s="18" t="s">
        <v>28</v>
      </c>
      <c r="D4" s="19" t="s">
        <v>14</v>
      </c>
      <c r="E4" s="19" t="s">
        <v>15</v>
      </c>
      <c r="F4" s="19" t="s">
        <v>17</v>
      </c>
      <c r="G4" s="20" t="s">
        <v>21</v>
      </c>
      <c r="H4" s="20" t="s">
        <v>22</v>
      </c>
      <c r="I4" s="20" t="s">
        <v>23</v>
      </c>
      <c r="J4" s="19" t="s">
        <v>24</v>
      </c>
      <c r="K4" s="19" t="s">
        <v>25</v>
      </c>
      <c r="L4" s="27" t="s">
        <v>26</v>
      </c>
    </row>
    <row r="5" spans="1:12" x14ac:dyDescent="0.25">
      <c r="A5" s="25">
        <v>45292</v>
      </c>
      <c r="B5" s="28">
        <v>45322</v>
      </c>
      <c r="C5" s="16">
        <v>45324</v>
      </c>
      <c r="D5" s="17" t="s">
        <v>31</v>
      </c>
      <c r="E5" s="17">
        <v>900092385</v>
      </c>
      <c r="F5" s="17" t="s">
        <v>34</v>
      </c>
      <c r="G5" s="13">
        <v>84746</v>
      </c>
      <c r="H5" s="13">
        <v>84746</v>
      </c>
      <c r="I5" s="13">
        <v>84746</v>
      </c>
      <c r="J5" s="14">
        <f>+I5/G5*100</f>
        <v>100</v>
      </c>
      <c r="K5" s="14">
        <f>+G5-I5</f>
        <v>0</v>
      </c>
      <c r="L5" s="29" t="s">
        <v>27</v>
      </c>
    </row>
    <row r="6" spans="1:12" x14ac:dyDescent="0.25">
      <c r="A6" s="25">
        <v>45310</v>
      </c>
      <c r="B6" s="28">
        <v>45642</v>
      </c>
      <c r="C6" s="16"/>
      <c r="D6" s="17" t="s">
        <v>16</v>
      </c>
      <c r="E6" s="17">
        <v>30731878</v>
      </c>
      <c r="F6" s="17" t="s">
        <v>35</v>
      </c>
      <c r="G6" s="14">
        <v>4500000</v>
      </c>
      <c r="H6" s="13">
        <v>0</v>
      </c>
      <c r="I6" s="14">
        <v>0</v>
      </c>
      <c r="J6" s="14">
        <f>+I6/G6*100</f>
        <v>0</v>
      </c>
      <c r="K6" s="14">
        <f>+G6-I6</f>
        <v>4500000</v>
      </c>
      <c r="L6" s="29" t="s">
        <v>29</v>
      </c>
    </row>
    <row r="7" spans="1:12" x14ac:dyDescent="0.25">
      <c r="F7" s="3" t="s">
        <v>64</v>
      </c>
      <c r="G7" s="3"/>
      <c r="H7" s="67">
        <f>SUM(H5:H6)</f>
        <v>84746</v>
      </c>
      <c r="I7" s="3"/>
      <c r="J7" s="3"/>
      <c r="K7" s="6">
        <f>+K6</f>
        <v>4500000</v>
      </c>
    </row>
    <row r="10" spans="1:12" x14ac:dyDescent="0.25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25">
      <c r="A11" s="45" t="s">
        <v>30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33"/>
    </row>
    <row r="12" spans="1:12" x14ac:dyDescent="0.25">
      <c r="A12" s="37" t="s">
        <v>42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4"/>
    </row>
    <row r="13" spans="1:12" ht="45" x14ac:dyDescent="0.25">
      <c r="A13" s="24" t="s">
        <v>32</v>
      </c>
      <c r="B13" s="26" t="s">
        <v>20</v>
      </c>
      <c r="C13" s="18" t="s">
        <v>28</v>
      </c>
      <c r="D13" s="19" t="s">
        <v>14</v>
      </c>
      <c r="E13" s="19" t="s">
        <v>15</v>
      </c>
      <c r="F13" s="19" t="s">
        <v>17</v>
      </c>
      <c r="G13" s="20" t="s">
        <v>21</v>
      </c>
      <c r="H13" s="20" t="s">
        <v>22</v>
      </c>
      <c r="I13" s="20" t="s">
        <v>23</v>
      </c>
      <c r="J13" s="19" t="s">
        <v>24</v>
      </c>
      <c r="K13" s="19" t="s">
        <v>25</v>
      </c>
      <c r="L13" s="27" t="s">
        <v>26</v>
      </c>
    </row>
    <row r="14" spans="1:12" x14ac:dyDescent="0.25">
      <c r="A14" s="25">
        <v>45292</v>
      </c>
      <c r="B14" s="28">
        <v>45322</v>
      </c>
      <c r="C14" s="16">
        <v>45324</v>
      </c>
      <c r="D14" s="17" t="s">
        <v>31</v>
      </c>
      <c r="E14" s="17">
        <v>900092385</v>
      </c>
      <c r="F14" s="17" t="s">
        <v>34</v>
      </c>
      <c r="G14" s="13">
        <v>94060</v>
      </c>
      <c r="H14" s="13">
        <v>94060</v>
      </c>
      <c r="I14" s="13">
        <v>94060</v>
      </c>
      <c r="J14" s="14">
        <f>+I14/G14*100</f>
        <v>100</v>
      </c>
      <c r="K14" s="14">
        <f>+G14-I14</f>
        <v>0</v>
      </c>
      <c r="L14" s="29" t="s">
        <v>27</v>
      </c>
    </row>
    <row r="15" spans="1:12" x14ac:dyDescent="0.25">
      <c r="A15" s="25">
        <v>45310</v>
      </c>
      <c r="B15" s="28">
        <v>45642</v>
      </c>
      <c r="C15" s="16"/>
      <c r="D15" s="17" t="s">
        <v>16</v>
      </c>
      <c r="E15" s="17">
        <v>30731878</v>
      </c>
      <c r="F15" s="17" t="s">
        <v>35</v>
      </c>
      <c r="G15" s="14">
        <v>4500000</v>
      </c>
      <c r="H15" s="13">
        <v>3000000</v>
      </c>
      <c r="I15" s="14">
        <v>3000000</v>
      </c>
      <c r="J15" s="14">
        <f>+I15/G15*100</f>
        <v>66.666666666666657</v>
      </c>
      <c r="K15" s="14">
        <f>+G15-I15</f>
        <v>1500000</v>
      </c>
      <c r="L15" s="29" t="s">
        <v>29</v>
      </c>
    </row>
    <row r="16" spans="1:12" x14ac:dyDescent="0.25">
      <c r="G16" s="65" t="s">
        <v>61</v>
      </c>
      <c r="H16" s="67">
        <f>SUM(H14:H15)</f>
        <v>3094060</v>
      </c>
      <c r="I16" s="3"/>
      <c r="J16" s="3"/>
      <c r="K16" s="3"/>
    </row>
    <row r="17" spans="1:12" x14ac:dyDescent="0.25">
      <c r="G17" s="65" t="s">
        <v>62</v>
      </c>
      <c r="H17" s="67">
        <f>+H7</f>
        <v>84746</v>
      </c>
      <c r="I17" s="3"/>
      <c r="J17" s="3"/>
      <c r="K17" s="3"/>
    </row>
    <row r="18" spans="1:12" x14ac:dyDescent="0.25">
      <c r="G18" s="47" t="s">
        <v>63</v>
      </c>
      <c r="H18" s="35">
        <f>SUM(H16:H17)</f>
        <v>3178806</v>
      </c>
      <c r="K18" s="7">
        <f>+K7-K15</f>
        <v>3000000</v>
      </c>
    </row>
    <row r="20" spans="1:12" x14ac:dyDescent="0.25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x14ac:dyDescent="0.25">
      <c r="A21" s="45" t="s">
        <v>30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33"/>
    </row>
    <row r="22" spans="1:12" x14ac:dyDescent="0.25">
      <c r="A22" s="37" t="s">
        <v>43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4"/>
    </row>
    <row r="23" spans="1:12" ht="45" x14ac:dyDescent="0.25">
      <c r="A23" s="24" t="s">
        <v>32</v>
      </c>
      <c r="B23" s="26" t="s">
        <v>20</v>
      </c>
      <c r="C23" s="18" t="s">
        <v>28</v>
      </c>
      <c r="D23" s="19" t="s">
        <v>14</v>
      </c>
      <c r="E23" s="19" t="s">
        <v>15</v>
      </c>
      <c r="F23" s="19" t="s">
        <v>17</v>
      </c>
      <c r="G23" s="20" t="s">
        <v>21</v>
      </c>
      <c r="H23" s="20" t="s">
        <v>22</v>
      </c>
      <c r="I23" s="20" t="s">
        <v>23</v>
      </c>
      <c r="J23" s="19" t="s">
        <v>24</v>
      </c>
      <c r="K23" s="19" t="s">
        <v>25</v>
      </c>
      <c r="L23" s="27" t="s">
        <v>26</v>
      </c>
    </row>
    <row r="24" spans="1:12" x14ac:dyDescent="0.25">
      <c r="A24" s="25">
        <v>45292</v>
      </c>
      <c r="B24" s="28">
        <v>45322</v>
      </c>
      <c r="C24" s="16">
        <v>45324</v>
      </c>
      <c r="D24" s="17" t="s">
        <v>31</v>
      </c>
      <c r="E24" s="17">
        <v>900092385</v>
      </c>
      <c r="F24" s="17" t="s">
        <v>34</v>
      </c>
      <c r="G24" s="13">
        <v>94060</v>
      </c>
      <c r="H24" s="13">
        <v>94060</v>
      </c>
      <c r="I24" s="13">
        <v>94060</v>
      </c>
      <c r="J24" s="14">
        <f>+I24/G24*100</f>
        <v>100</v>
      </c>
      <c r="K24" s="14">
        <f>+G24-I24</f>
        <v>0</v>
      </c>
      <c r="L24" s="29" t="s">
        <v>27</v>
      </c>
    </row>
    <row r="25" spans="1:12" x14ac:dyDescent="0.25">
      <c r="A25" s="25">
        <v>45310</v>
      </c>
      <c r="B25" s="28">
        <v>45642</v>
      </c>
      <c r="C25" s="16">
        <v>45378</v>
      </c>
      <c r="D25" s="17" t="s">
        <v>16</v>
      </c>
      <c r="E25" s="17">
        <v>30731878</v>
      </c>
      <c r="F25" s="17" t="s">
        <v>35</v>
      </c>
      <c r="G25" s="14">
        <v>4500000</v>
      </c>
      <c r="H25" s="13">
        <v>1500000</v>
      </c>
      <c r="I25" s="14">
        <v>4500000</v>
      </c>
      <c r="J25" s="14">
        <f>+I25/G25*100</f>
        <v>100</v>
      </c>
      <c r="K25" s="14">
        <f>+G25-I25</f>
        <v>0</v>
      </c>
      <c r="L25" s="29" t="s">
        <v>27</v>
      </c>
    </row>
    <row r="26" spans="1:12" x14ac:dyDescent="0.25">
      <c r="A26" s="59"/>
      <c r="B26" s="59"/>
      <c r="C26" s="60"/>
      <c r="D26" s="61"/>
      <c r="E26" s="61"/>
      <c r="F26" s="61"/>
      <c r="G26" s="65" t="s">
        <v>61</v>
      </c>
      <c r="H26" s="13">
        <f>SUM(H24:H25)</f>
        <v>1594060</v>
      </c>
      <c r="I26" s="62"/>
      <c r="J26" s="62"/>
      <c r="K26" s="62"/>
      <c r="L26" s="64"/>
    </row>
    <row r="27" spans="1:12" x14ac:dyDescent="0.25">
      <c r="A27" s="59"/>
      <c r="B27" s="59"/>
      <c r="C27" s="60"/>
      <c r="D27" s="61"/>
      <c r="E27" s="61"/>
      <c r="F27" s="61"/>
      <c r="G27" s="65" t="s">
        <v>62</v>
      </c>
      <c r="H27" s="13">
        <f>+H18</f>
        <v>3178806</v>
      </c>
      <c r="I27" s="62"/>
      <c r="J27" s="62"/>
      <c r="K27" s="62"/>
      <c r="L27" s="64"/>
    </row>
    <row r="28" spans="1:12" x14ac:dyDescent="0.25">
      <c r="A28" s="59"/>
      <c r="B28" s="59"/>
      <c r="C28" s="60"/>
      <c r="D28" s="61"/>
      <c r="E28" s="61"/>
      <c r="F28" s="61"/>
      <c r="G28" s="66" t="s">
        <v>63</v>
      </c>
      <c r="H28" s="13">
        <f>SUM(H26:H27)</f>
        <v>4772866</v>
      </c>
      <c r="I28" s="62"/>
      <c r="J28" s="62"/>
      <c r="K28" s="62">
        <f>+K25</f>
        <v>0</v>
      </c>
      <c r="L28" s="64"/>
    </row>
    <row r="29" spans="1:12" x14ac:dyDescent="0.25">
      <c r="A29" s="59"/>
      <c r="B29" s="59"/>
      <c r="C29" s="60"/>
      <c r="D29" s="61"/>
      <c r="E29" s="61"/>
      <c r="F29" s="61"/>
      <c r="G29" s="62"/>
      <c r="H29" s="63"/>
      <c r="I29" s="62"/>
      <c r="J29" s="62"/>
      <c r="K29" s="62"/>
      <c r="L29" s="64"/>
    </row>
    <row r="31" spans="1:12" x14ac:dyDescent="0.2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 x14ac:dyDescent="0.25">
      <c r="A32" s="45" t="s">
        <v>30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33"/>
    </row>
    <row r="33" spans="1:12" x14ac:dyDescent="0.25">
      <c r="A33" s="37" t="s">
        <v>53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4"/>
    </row>
    <row r="34" spans="1:12" ht="45" x14ac:dyDescent="0.25">
      <c r="A34" s="24" t="s">
        <v>32</v>
      </c>
      <c r="B34" s="26" t="s">
        <v>20</v>
      </c>
      <c r="C34" s="18" t="s">
        <v>28</v>
      </c>
      <c r="D34" s="19" t="s">
        <v>14</v>
      </c>
      <c r="E34" s="19" t="s">
        <v>15</v>
      </c>
      <c r="F34" s="19" t="s">
        <v>17</v>
      </c>
      <c r="G34" s="20" t="s">
        <v>21</v>
      </c>
      <c r="H34" s="20" t="s">
        <v>22</v>
      </c>
      <c r="I34" s="20" t="s">
        <v>23</v>
      </c>
      <c r="J34" s="19" t="s">
        <v>24</v>
      </c>
      <c r="K34" s="19" t="s">
        <v>25</v>
      </c>
      <c r="L34" s="27" t="s">
        <v>26</v>
      </c>
    </row>
    <row r="35" spans="1:12" x14ac:dyDescent="0.25">
      <c r="A35" s="54">
        <v>45383</v>
      </c>
      <c r="B35" s="54">
        <v>45412</v>
      </c>
      <c r="C35" s="55">
        <v>45394</v>
      </c>
      <c r="D35" s="49" t="s">
        <v>31</v>
      </c>
      <c r="E35" s="49">
        <v>900092385</v>
      </c>
      <c r="F35" s="49" t="s">
        <v>54</v>
      </c>
      <c r="G35" s="50">
        <v>94060</v>
      </c>
      <c r="H35" s="50">
        <v>94060</v>
      </c>
      <c r="I35" s="50">
        <v>94060</v>
      </c>
      <c r="J35" s="58">
        <f>+I35/G35*100</f>
        <v>100</v>
      </c>
      <c r="K35" s="58">
        <f>+G35-I35</f>
        <v>0</v>
      </c>
      <c r="L35" s="51" t="s">
        <v>27</v>
      </c>
    </row>
    <row r="36" spans="1:12" x14ac:dyDescent="0.25">
      <c r="A36" s="54">
        <v>45386</v>
      </c>
      <c r="B36" s="54">
        <v>45412</v>
      </c>
      <c r="C36" s="55">
        <v>45409</v>
      </c>
      <c r="D36" s="49" t="s">
        <v>56</v>
      </c>
      <c r="E36" s="49">
        <v>31174691</v>
      </c>
      <c r="F36" s="49" t="s">
        <v>55</v>
      </c>
      <c r="G36" s="58">
        <v>797000</v>
      </c>
      <c r="H36" s="50">
        <v>797000</v>
      </c>
      <c r="I36" s="58">
        <v>797000</v>
      </c>
      <c r="J36" s="58">
        <f>+I36/G36*100</f>
        <v>100</v>
      </c>
      <c r="K36" s="58">
        <f>+G36-I36</f>
        <v>0</v>
      </c>
      <c r="L36" s="51" t="s">
        <v>27</v>
      </c>
    </row>
    <row r="37" spans="1:12" x14ac:dyDescent="0.25">
      <c r="A37" s="56">
        <v>45404</v>
      </c>
      <c r="B37" s="56">
        <v>45646</v>
      </c>
      <c r="C37" s="56">
        <v>45412</v>
      </c>
      <c r="D37" s="49" t="s">
        <v>16</v>
      </c>
      <c r="E37" s="49">
        <v>30731878</v>
      </c>
      <c r="F37" s="49" t="s">
        <v>57</v>
      </c>
      <c r="G37" s="57">
        <f>1500000*9</f>
        <v>13500000</v>
      </c>
      <c r="H37" s="52">
        <v>1500000</v>
      </c>
      <c r="I37" s="57">
        <f>+H37</f>
        <v>1500000</v>
      </c>
      <c r="J37" s="58">
        <f t="shared" ref="J37:J38" si="0">+I37/G37*100</f>
        <v>11.111111111111111</v>
      </c>
      <c r="K37" s="57">
        <f>+G37-I37</f>
        <v>12000000</v>
      </c>
      <c r="L37" s="53" t="s">
        <v>59</v>
      </c>
    </row>
    <row r="38" spans="1:12" x14ac:dyDescent="0.25">
      <c r="A38" s="54">
        <v>45383</v>
      </c>
      <c r="B38" s="54">
        <v>45412</v>
      </c>
      <c r="C38" s="55">
        <v>45412</v>
      </c>
      <c r="D38" s="49" t="s">
        <v>58</v>
      </c>
      <c r="E38" s="49">
        <v>860035827</v>
      </c>
      <c r="F38" s="3"/>
      <c r="G38" s="50">
        <v>53550</v>
      </c>
      <c r="H38" s="50">
        <v>53550</v>
      </c>
      <c r="I38" s="50">
        <v>53550</v>
      </c>
      <c r="J38" s="58">
        <f t="shared" si="0"/>
        <v>100</v>
      </c>
      <c r="K38" s="57"/>
      <c r="L38" s="3" t="s">
        <v>60</v>
      </c>
    </row>
    <row r="39" spans="1:12" x14ac:dyDescent="0.25">
      <c r="F39" s="65" t="s">
        <v>61</v>
      </c>
      <c r="G39" s="3"/>
      <c r="H39" s="67">
        <f>SUM(H35:H38)</f>
        <v>2444610</v>
      </c>
      <c r="I39" s="3"/>
      <c r="J39" s="3"/>
      <c r="K39" s="3"/>
    </row>
    <row r="40" spans="1:12" x14ac:dyDescent="0.25">
      <c r="F40" s="65" t="s">
        <v>62</v>
      </c>
      <c r="G40" s="3"/>
      <c r="H40" s="67">
        <f>+H28</f>
        <v>4772866</v>
      </c>
      <c r="I40" s="3"/>
      <c r="J40" s="3"/>
      <c r="K40" s="3"/>
    </row>
    <row r="41" spans="1:12" x14ac:dyDescent="0.25">
      <c r="A41" s="47"/>
      <c r="B41" s="47"/>
      <c r="C41" s="47"/>
      <c r="D41" s="47"/>
      <c r="E41" s="47"/>
      <c r="F41" s="66" t="s">
        <v>63</v>
      </c>
      <c r="G41" s="66"/>
      <c r="H41" s="68">
        <f>SUM(H39:H40)</f>
        <v>7217476</v>
      </c>
      <c r="I41" s="66"/>
      <c r="J41" s="66"/>
      <c r="K41" s="68">
        <f>+K37</f>
        <v>12000000</v>
      </c>
    </row>
    <row r="42" spans="1:12" x14ac:dyDescent="0.25">
      <c r="A42" s="48"/>
      <c r="B42" s="46"/>
      <c r="C42" s="46"/>
      <c r="D42" s="46"/>
      <c r="E42" s="46"/>
      <c r="F42" s="46"/>
      <c r="G42" s="46"/>
      <c r="H42" s="46"/>
      <c r="I42" s="46"/>
      <c r="J42" s="46"/>
      <c r="K42" s="46"/>
    </row>
    <row r="43" spans="1:12" x14ac:dyDescent="0.25">
      <c r="A43" s="48"/>
      <c r="B43" s="46"/>
      <c r="C43" s="46"/>
      <c r="D43" s="46"/>
      <c r="E43" s="46"/>
      <c r="F43" s="46"/>
      <c r="G43" s="46"/>
      <c r="H43" s="46"/>
      <c r="I43" s="46"/>
      <c r="J43" s="46"/>
      <c r="K43" s="46"/>
    </row>
    <row r="44" spans="1:12" x14ac:dyDescent="0.25">
      <c r="A44" s="48"/>
      <c r="B44" s="46"/>
      <c r="C44" s="46"/>
      <c r="D44" s="46"/>
      <c r="E44" s="46"/>
      <c r="F44" s="46"/>
      <c r="G44" s="46"/>
      <c r="H44" s="47"/>
      <c r="I44" s="47"/>
      <c r="J44" s="46"/>
      <c r="K44" s="46"/>
    </row>
    <row r="45" spans="1:12" x14ac:dyDescent="0.25">
      <c r="A45" s="48"/>
      <c r="B45" s="46"/>
      <c r="C45" s="46"/>
      <c r="D45" s="46"/>
      <c r="E45" s="46"/>
      <c r="F45" s="46"/>
      <c r="G45" s="46"/>
      <c r="H45" s="46"/>
      <c r="I45" s="46"/>
      <c r="J45" s="46"/>
      <c r="K45" s="46"/>
    </row>
    <row r="47" spans="1:12" x14ac:dyDescent="0.25">
      <c r="A47" s="46"/>
      <c r="B47" s="46"/>
      <c r="C47" s="46"/>
      <c r="D47" s="46"/>
      <c r="E47" s="46"/>
      <c r="F47" s="46"/>
      <c r="G47" s="46"/>
      <c r="H47" s="47"/>
      <c r="I47" s="47"/>
      <c r="J47" s="46"/>
      <c r="K47" s="46"/>
    </row>
  </sheetData>
  <mergeCells count="8">
    <mergeCell ref="A32:K32"/>
    <mergeCell ref="A33:K33"/>
    <mergeCell ref="A22:K22"/>
    <mergeCell ref="B2:L2"/>
    <mergeCell ref="B3:L3"/>
    <mergeCell ref="A11:K11"/>
    <mergeCell ref="A12:K12"/>
    <mergeCell ref="A21:K21"/>
  </mergeCells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INGRESOS</vt:lpstr>
      <vt:lpstr>GASTOS</vt:lpstr>
      <vt:lpstr>GASTOS POR MES</vt:lpstr>
      <vt:lpstr>GASTOS!Área_de_impresión</vt:lpstr>
      <vt:lpstr>'GASTOS POR MES'!Área_de_impresión</vt:lpstr>
      <vt:lpstr>INGRESOS!Área_de_impresión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CONTADORA</cp:lastModifiedBy>
  <cp:lastPrinted>2024-05-21T16:00:43Z</cp:lastPrinted>
  <dcterms:created xsi:type="dcterms:W3CDTF">2013-11-01T01:28:32Z</dcterms:created>
  <dcterms:modified xsi:type="dcterms:W3CDTF">2024-05-21T16:00:45Z</dcterms:modified>
</cp:coreProperties>
</file>