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\Desktop\INSTITUCIONES 2025\INFORMES INSTITUCIONALES\INFORME DE IRURITA A EBRERO DEL 2025\"/>
    </mc:Choice>
  </mc:AlternateContent>
  <bookViews>
    <workbookView xWindow="0" yWindow="0" windowWidth="20490" windowHeight="7755" activeTab="2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GASTOS!$A$1:$C$84</definedName>
    <definedName name="_xlnm.Print_Area" localSheetId="2">'GASTOS POR MES'!$A$63:$L$80</definedName>
    <definedName name="_xlnm.Print_Area" localSheetId="0">INGRESOS!$A$1:$C$60</definedName>
  </definedNames>
  <calcPr calcId="152511"/>
</workbook>
</file>

<file path=xl/calcChain.xml><?xml version="1.0" encoding="utf-8"?>
<calcChain xmlns="http://schemas.openxmlformats.org/spreadsheetml/2006/main">
  <c r="H78" i="5" l="1"/>
  <c r="H77" i="5"/>
  <c r="K77" i="5"/>
  <c r="K76" i="5"/>
  <c r="J76" i="5"/>
  <c r="I71" i="5"/>
  <c r="I70" i="5"/>
  <c r="I68" i="5"/>
  <c r="C46" i="3" l="1"/>
  <c r="C44" i="3"/>
  <c r="B46" i="3"/>
  <c r="E41" i="3" s="1"/>
  <c r="B44" i="1"/>
  <c r="C45" i="3" l="1"/>
  <c r="H79" i="5"/>
  <c r="K75" i="5"/>
  <c r="J75" i="5"/>
  <c r="K74" i="5"/>
  <c r="J74" i="5"/>
  <c r="K73" i="5"/>
  <c r="K72" i="5"/>
  <c r="J72" i="5"/>
  <c r="K71" i="5"/>
  <c r="J71" i="5"/>
  <c r="K70" i="5"/>
  <c r="J70" i="5"/>
  <c r="K69" i="5"/>
  <c r="J69" i="5"/>
  <c r="K68" i="5"/>
  <c r="J68" i="5"/>
  <c r="K67" i="5"/>
  <c r="J67" i="5"/>
  <c r="J73" i="5" l="1"/>
  <c r="J52" i="5"/>
  <c r="K52" i="5"/>
  <c r="H53" i="5"/>
  <c r="K51" i="5"/>
  <c r="J51" i="5"/>
  <c r="K50" i="5"/>
  <c r="J50" i="5"/>
  <c r="K48" i="5"/>
  <c r="J48" i="5"/>
  <c r="K47" i="5"/>
  <c r="J47" i="5"/>
  <c r="K46" i="5"/>
  <c r="J46" i="5"/>
  <c r="K45" i="5"/>
  <c r="J45" i="5"/>
  <c r="H34" i="5"/>
  <c r="B68" i="3"/>
  <c r="C67" i="3" s="1"/>
  <c r="C41" i="3"/>
  <c r="C42" i="3" l="1"/>
  <c r="C43" i="3"/>
  <c r="H21" i="5" l="1"/>
  <c r="J44" i="5"/>
  <c r="K44" i="5"/>
  <c r="K33" i="5"/>
  <c r="J33" i="5"/>
  <c r="K20" i="5"/>
  <c r="J20" i="5"/>
  <c r="H14" i="5"/>
  <c r="H22" i="5" s="1"/>
  <c r="H23" i="5" s="1"/>
  <c r="K43" i="5"/>
  <c r="J43" i="5"/>
  <c r="K32" i="5"/>
  <c r="J32" i="5"/>
  <c r="K29" i="5"/>
  <c r="J29" i="5"/>
  <c r="K28" i="5"/>
  <c r="J28" i="5"/>
  <c r="H35" i="5" l="1"/>
  <c r="C65" i="3"/>
  <c r="C35" i="3"/>
  <c r="B13" i="3"/>
  <c r="C14" i="3" s="1"/>
  <c r="B24" i="3"/>
  <c r="B14" i="1"/>
  <c r="C42" i="1"/>
  <c r="B12" i="1"/>
  <c r="C10" i="1" s="1"/>
  <c r="H36" i="5" l="1"/>
  <c r="H54" i="5" s="1"/>
  <c r="H55" i="5"/>
  <c r="C64" i="3"/>
  <c r="C66" i="3"/>
  <c r="C35" i="1"/>
  <c r="C43" i="1"/>
  <c r="C40" i="1"/>
  <c r="C41" i="1"/>
  <c r="C39" i="1"/>
  <c r="C36" i="1"/>
  <c r="C33" i="1"/>
  <c r="C37" i="1"/>
  <c r="C34" i="1"/>
  <c r="C38" i="1"/>
  <c r="C11" i="3"/>
  <c r="C38" i="3"/>
  <c r="C6" i="3"/>
  <c r="C15" i="3"/>
  <c r="C39" i="3"/>
  <c r="C40" i="3"/>
  <c r="C7" i="3"/>
  <c r="C10" i="3"/>
  <c r="C8" i="3"/>
  <c r="C12" i="3"/>
  <c r="B16" i="3"/>
  <c r="C16" i="3" s="1"/>
  <c r="C9" i="3"/>
  <c r="C7" i="1"/>
  <c r="C11" i="1"/>
  <c r="C8" i="1"/>
  <c r="C9" i="1"/>
  <c r="C13" i="1"/>
  <c r="C5" i="1"/>
  <c r="C6" i="1"/>
  <c r="C68" i="3" l="1"/>
  <c r="C17" i="3"/>
  <c r="C44" i="1"/>
  <c r="C13" i="3"/>
  <c r="C12" i="1"/>
  <c r="K13" i="5"/>
  <c r="J13" i="5"/>
  <c r="K12" i="5"/>
  <c r="J12" i="5"/>
  <c r="I11" i="5"/>
  <c r="C36" i="3"/>
  <c r="I19" i="5" l="1"/>
  <c r="I31" i="5" s="1"/>
  <c r="J11" i="5"/>
  <c r="K11" i="5"/>
  <c r="K19" i="5"/>
  <c r="J19" i="5"/>
  <c r="C37" i="3"/>
  <c r="I49" i="5" l="1"/>
  <c r="K31" i="5"/>
  <c r="J31" i="5"/>
  <c r="J30" i="5"/>
  <c r="K30" i="5"/>
  <c r="B70" i="3"/>
  <c r="J49" i="5" l="1"/>
  <c r="K49" i="5"/>
  <c r="K53" i="5" s="1"/>
  <c r="K6" i="5"/>
  <c r="J6" i="5" l="1"/>
  <c r="C18" i="3" l="1"/>
  <c r="C14" i="1" l="1"/>
  <c r="C15" i="1" s="1"/>
</calcChain>
</file>

<file path=xl/comments1.xml><?xml version="1.0" encoding="utf-8"?>
<comments xmlns="http://schemas.openxmlformats.org/spreadsheetml/2006/main">
  <authors>
    <author>Luffi</author>
  </authors>
  <commentList>
    <comment ref="B14" authorId="0" shapeId="0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<sst xmlns="http://schemas.openxmlformats.org/spreadsheetml/2006/main" count="278" uniqueCount="110">
  <si>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</si>
  <si>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</si>
  <si>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</si>
  <si>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</si>
  <si>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</si>
  <si>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</si>
  <si>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</si>
  <si>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</si>
  <si>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</si>
  <si>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</si>
  <si>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</si>
  <si>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</si>
  <si>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</si>
  <si>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</si>
  <si>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</si>
  <si>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</si>
  <si>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</si>
  <si>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>COMISIONES , HONORARIOS Y SERVICIOS PUBLICOS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</si>
  <si>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</si>
  <si>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</si>
  <si>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</si>
  <si>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</si>
  <si>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</si>
  <si>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</si>
  <si>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</si>
  <si>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</si>
  <si>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Fecha de mes</t>
  </si>
  <si>
    <t>En Ejecucion</t>
  </si>
  <si>
    <t>INSTITUCION EDUCATIVA DOMINGO IRURITA</t>
  </si>
  <si>
    <t>Fecha de inicio de contrato</t>
  </si>
  <si>
    <t>PRESUPUESTO COMPROMETIDO</t>
  </si>
  <si>
    <t xml:space="preserve">ASESORAMIENTO CONTABLE </t>
  </si>
  <si>
    <t>Ingreso de tienda</t>
  </si>
  <si>
    <t>Diplomas</t>
  </si>
  <si>
    <t>SERVICIOS Y HONORARIOS Y SERVICIOS</t>
  </si>
  <si>
    <t>MANTENIMIENTO</t>
  </si>
  <si>
    <t>MATERIALES Y SUMINISTROS</t>
  </si>
  <si>
    <t>Ingresos del año 2024</t>
  </si>
  <si>
    <t>SALDO EN BANCOS AÑO ANTERIOR 2024</t>
  </si>
  <si>
    <t>RELACION DE GASTOS DETALLADOS DE ENERO 2025</t>
  </si>
  <si>
    <t>RELACION DE GASTOS DETALLADOS DE FEBRERO 2025</t>
  </si>
  <si>
    <t>28-02-20225</t>
  </si>
  <si>
    <t>HERNANDEZ OSCAR</t>
  </si>
  <si>
    <t>LIQUIDADO</t>
  </si>
  <si>
    <t>VILLA</t>
  </si>
  <si>
    <t>GASTOS COMPROMETIDOS DEL MES DE ENERO A DICIEMBRE DEL 2025</t>
  </si>
  <si>
    <t>RELACION DE GASTOS DETALLADOS DE MARZO 2025</t>
  </si>
  <si>
    <t>28-03-20225</t>
  </si>
  <si>
    <t>SISTEMA GENRAL DE PARTICIPACION</t>
  </si>
  <si>
    <t>SGP FORMACION INTEGRAL</t>
  </si>
  <si>
    <t>SGPPRIMERA INFANCIA</t>
  </si>
  <si>
    <t>TRANAFERENCIA ICFES</t>
  </si>
  <si>
    <t>DONACION</t>
  </si>
  <si>
    <t>TOTAL DE PRESUPUESTO EJECUTADO</t>
  </si>
  <si>
    <t>COMISIONES FINANCIERAS</t>
  </si>
  <si>
    <t>INTERNET</t>
  </si>
  <si>
    <t>INSCRIPCION ICFES</t>
  </si>
  <si>
    <t xml:space="preserve">FERRETERIA VILLA                                                                                    </t>
  </si>
  <si>
    <t xml:space="preserve">LIBREROS OCAMPO EDUARDO                                                                             </t>
  </si>
  <si>
    <t xml:space="preserve">PCNET COM.S.A.S                                                                                     </t>
  </si>
  <si>
    <t xml:space="preserve">ICFES                                                                                               </t>
  </si>
  <si>
    <t xml:space="preserve">BANCO AV.VILLAS                                                                                     </t>
  </si>
  <si>
    <t>TOTAL MES</t>
  </si>
  <si>
    <t>TOTAL MES ANTERIOR</t>
  </si>
  <si>
    <t>TOTAL</t>
  </si>
  <si>
    <t xml:space="preserve">HERNANDEZ RAMIREZ OSCAR JESSY                                                                       </t>
  </si>
  <si>
    <t>COMPRA DE EQUIPO</t>
  </si>
  <si>
    <t>PROGRAMA CONTABLE</t>
  </si>
  <si>
    <t>PROGRAMA DE NOTAS</t>
  </si>
  <si>
    <t>MANTENIMIENTO Y REPARACION</t>
  </si>
  <si>
    <t>RELACION DE GASTOS DETALLADOS DE ABRIL  2025</t>
  </si>
  <si>
    <t>RELACION DE GASTOS DETALLADOS DE MAYO  2025</t>
  </si>
  <si>
    <t>FECHA</t>
  </si>
  <si>
    <t>COMPRA  DE MATERIALES Y SUMINISTROS</t>
  </si>
  <si>
    <t>MANTENIMIENTO DE PROYECTORES</t>
  </si>
  <si>
    <t>SERVICIO DE INTERNET</t>
  </si>
  <si>
    <t>ASESORIA CONTABLE</t>
  </si>
  <si>
    <t>INSCRIPCION DE ICFES DE ALUMNOS DE GRADO 11</t>
  </si>
  <si>
    <t>SERVICIO DE PODA Y MANTENIMIENTO DE ZONAS VERDE DE TODAS LAS SEDES</t>
  </si>
  <si>
    <t xml:space="preserve">COMPRA E INSTALACION DE AIRE ACONDICIONADO </t>
  </si>
  <si>
    <t xml:space="preserve">CORPELEC S.A.S                                                                                      </t>
  </si>
  <si>
    <t>RENOVACION DE PROGRAMA CONTABLE</t>
  </si>
  <si>
    <t xml:space="preserve">IDE SISTEMAS S.A.S.                                                                                 </t>
  </si>
  <si>
    <t>RENOVACION DE PROGRAMA DE NOTAS</t>
  </si>
  <si>
    <t xml:space="preserve">PATIÑO VIVAS MARIA DEL SOCORRO                                                                      </t>
  </si>
  <si>
    <t>MANTENIMINETO DE LAPAGINA WEB</t>
  </si>
  <si>
    <t xml:space="preserve">ESCOBAR VASQUEZ CARLOS FERNANDO                                                                     </t>
  </si>
  <si>
    <t>MANTENIMIENTO DE AIRES ACONDICIONADOS</t>
  </si>
  <si>
    <t>GASTO BANCARIOS</t>
  </si>
  <si>
    <t>MULTISOLTEC</t>
  </si>
  <si>
    <t>MANTENIMIENTO SISTEMAS</t>
  </si>
  <si>
    <t>INGRESOS DETALLADOS DE 01 DE ENERO AL  30 DE JUNIO  DEL 2025</t>
  </si>
  <si>
    <t>DE 01 DE ENERO AL AL  30 DE JUNIO  2025</t>
  </si>
  <si>
    <t>GASTOS   DETALLADOS DE 01 DE ENERO AL 30 DE JUNIO  DEL 2025</t>
  </si>
  <si>
    <t>RELACION DE GASTOS DETALLADOS DE JUNIO  2025</t>
  </si>
  <si>
    <t>DE 01 DE ENERO A 30 DE JUNIO DE 2025</t>
  </si>
  <si>
    <t>PROMA DE SEGURO</t>
  </si>
  <si>
    <t xml:space="preserve">ACTIVIDADES PEDAGOGICAS </t>
  </si>
  <si>
    <t>PROYECTO DEL DIA DEL NIÑO</t>
  </si>
  <si>
    <t xml:space="preserve">LEAL LOPEZ SARA INES                                                                                </t>
  </si>
  <si>
    <t>MANTENIMINETO PREVENTIVO Y CURATIVO DE COMPUTADORES Y SALAS DE SISTEMAS</t>
  </si>
  <si>
    <t xml:space="preserve">MULTISERVICIOS SOLUCIONES Y MONTAJES TECNICOS S.A.S                                                 </t>
  </si>
  <si>
    <t>COMPRA SE MATERIALES Y SUMINISTROS</t>
  </si>
  <si>
    <t>COMPRA DE MATERIALES E INSUMOS DE ASEO</t>
  </si>
  <si>
    <t xml:space="preserve">INTERGROUP SAS                                                                                      </t>
  </si>
  <si>
    <t>COMPRA DE MATERIALES E INSUMOS DE PAPELERIA</t>
  </si>
  <si>
    <t>RENOVACION DE POLIZA DE SEGURO</t>
  </si>
  <si>
    <t xml:space="preserve">ASEGURADORA SOLIDARIA DE COLOMBIA ENTIDAD COOPERATIVA                                               </t>
  </si>
  <si>
    <t xml:space="preserve"> SERVICIO DE INTERNET</t>
  </si>
  <si>
    <t>JAIRO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</si>
</sst>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  <xf numFmtId="0" fontId="15" fillId="0" borderId="0"/>
  </cellStyleXfs>
  <cellXfs count="106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0" xfId="0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0" fontId="0" fillId="0" borderId="0" xfId="0" applyAlignment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/>
    </xf>
    <xf numFmtId="14" fontId="11" fillId="0" borderId="12" xfId="0" applyNumberFormat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14" fontId="10" fillId="0" borderId="14" xfId="0" applyNumberFormat="1" applyFont="1" applyFill="1" applyBorder="1" applyAlignment="1">
      <alignment horizontal="left" vertical="center"/>
    </xf>
    <xf numFmtId="0" fontId="10" fillId="0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14" fontId="4" fillId="0" borderId="1" xfId="8" applyNumberFormat="1" applyFont="1" applyBorder="1"/>
    <xf numFmtId="0" fontId="10" fillId="0" borderId="2" xfId="0" applyFont="1" applyFill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horizontal="center" vertical="center" wrapText="1"/>
    </xf>
    <xf numFmtId="0" fontId="4" fillId="0" borderId="1" xfId="8" applyFont="1" applyBorder="1"/>
    <xf numFmtId="0" fontId="9" fillId="0" borderId="1" xfId="8" applyBorder="1" applyAlignment="1">
      <alignment horizontal="left"/>
    </xf>
    <xf numFmtId="0" fontId="4" fillId="0" borderId="1" xfId="8" applyFont="1" applyBorder="1" applyAlignment="1">
      <alignment horizontal="left"/>
    </xf>
    <xf numFmtId="164" fontId="0" fillId="0" borderId="0" xfId="0" applyNumberFormat="1" applyBorder="1"/>
    <xf numFmtId="0" fontId="0" fillId="0" borderId="1" xfId="0" applyFill="1" applyBorder="1"/>
    <xf numFmtId="165" fontId="0" fillId="0" borderId="0" xfId="0" applyNumberFormat="1" applyBorder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0" xfId="11" applyAlignment="1">
      <alignment wrapText="1"/>
    </xf>
    <xf numFmtId="0" fontId="11" fillId="0" borderId="0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/>
    <xf numFmtId="14" fontId="10" fillId="0" borderId="1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14" fontId="9" fillId="0" borderId="0" xfId="8" applyNumberFormat="1" applyBorder="1"/>
    <xf numFmtId="0" fontId="4" fillId="0" borderId="0" xfId="8" applyFont="1" applyBorder="1"/>
    <xf numFmtId="0" fontId="9" fillId="0" borderId="0" xfId="8" applyBorder="1"/>
    <xf numFmtId="0" fontId="4" fillId="0" borderId="0" xfId="8" applyFont="1" applyBorder="1" applyAlignment="1">
      <alignment horizontal="left"/>
    </xf>
    <xf numFmtId="41" fontId="12" fillId="0" borderId="0" xfId="9" applyFont="1" applyBorder="1"/>
    <xf numFmtId="165" fontId="10" fillId="0" borderId="0" xfId="1" applyNumberFormat="1" applyFont="1" applyFill="1" applyBorder="1"/>
    <xf numFmtId="0" fontId="10" fillId="0" borderId="0" xfId="0" applyFont="1" applyFill="1" applyBorder="1"/>
    <xf numFmtId="14" fontId="4" fillId="0" borderId="0" xfId="8" applyNumberFormat="1" applyFont="1" applyBorder="1"/>
    <xf numFmtId="0" fontId="10" fillId="0" borderId="0" xfId="0" applyFont="1" applyFill="1" applyBorder="1" applyAlignment="1">
      <alignment horizontal="left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0" fillId="0" borderId="19" xfId="0" applyBorder="1"/>
    <xf numFmtId="165" fontId="10" fillId="0" borderId="1" xfId="1" applyNumberFormat="1" applyFont="1" applyFill="1" applyBorder="1" applyAlignment="1">
      <alignment horizontal="center" vertical="center" wrapText="1"/>
    </xf>
    <xf numFmtId="0" fontId="4" fillId="0" borderId="0" xfId="2"/>
    <xf numFmtId="0" fontId="14" fillId="0" borderId="0" xfId="2" applyFont="1"/>
    <xf numFmtId="14" fontId="4" fillId="0" borderId="1" xfId="2" applyNumberFormat="1" applyBorder="1"/>
    <xf numFmtId="0" fontId="4" fillId="0" borderId="1" xfId="2" applyBorder="1"/>
    <xf numFmtId="41" fontId="4" fillId="0" borderId="1" xfId="12" applyFont="1" applyBorder="1"/>
    <xf numFmtId="41" fontId="14" fillId="0" borderId="1" xfId="12" applyFont="1" applyBorder="1"/>
    <xf numFmtId="14" fontId="0" fillId="0" borderId="1" xfId="0" applyNumberFormat="1" applyBorder="1" applyAlignment="1">
      <alignment horizontal="left"/>
    </xf>
    <xf numFmtId="165" fontId="13" fillId="0" borderId="0" xfId="11" applyNumberFormat="1"/>
    <xf numFmtId="0" fontId="0" fillId="0" borderId="2" xfId="0" applyBorder="1"/>
    <xf numFmtId="14" fontId="10" fillId="0" borderId="0" xfId="0" applyNumberFormat="1" applyFont="1" applyFill="1" applyBorder="1" applyAlignment="1">
      <alignment horizontal="left" vertical="center" wrapText="1"/>
    </xf>
    <xf numFmtId="14" fontId="4" fillId="0" borderId="0" xfId="2" applyNumberFormat="1" applyBorder="1"/>
    <xf numFmtId="0" fontId="4" fillId="0" borderId="0" xfId="2" applyBorder="1"/>
    <xf numFmtId="41" fontId="4" fillId="0" borderId="0" xfId="12" applyFont="1" applyBorder="1"/>
    <xf numFmtId="0" fontId="15" fillId="0" borderId="0" xfId="13"/>
    <xf numFmtId="0" fontId="14" fillId="0" borderId="0" xfId="13" applyFont="1"/>
    <xf numFmtId="14" fontId="15" fillId="0" borderId="1" xfId="13" applyNumberFormat="1" applyBorder="1"/>
    <xf numFmtId="0" fontId="15" fillId="0" borderId="1" xfId="13" applyBorder="1"/>
    <xf numFmtId="41" fontId="15" fillId="0" borderId="1" xfId="12" applyFont="1" applyBorder="1"/>
    <xf numFmtId="14" fontId="15" fillId="0" borderId="1" xfId="13" applyNumberFormat="1" applyBorder="1" applyAlignment="1">
      <alignment horizontal="left"/>
    </xf>
    <xf numFmtId="165" fontId="14" fillId="0" borderId="1" xfId="11" applyNumberFormat="1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5" fillId="0" borderId="0" xfId="13"/>
    <xf numFmtId="0" fontId="14" fillId="0" borderId="0" xfId="13" applyFont="1"/>
    <xf numFmtId="14" fontId="15" fillId="0" borderId="0" xfId="13" applyNumberFormat="1"/>
    <xf numFmtId="165" fontId="14" fillId="0" borderId="2" xfId="11" applyNumberFormat="1" applyFont="1" applyBorder="1"/>
    <xf numFmtId="41" fontId="16" fillId="0" borderId="1" xfId="12" applyFont="1" applyBorder="1"/>
    <xf numFmtId="41" fontId="17" fillId="0" borderId="1" xfId="12" applyFont="1" applyBorder="1"/>
    <xf numFmtId="14" fontId="15" fillId="0" borderId="0" xfId="13" applyNumberFormat="1" applyBorder="1"/>
    <xf numFmtId="0" fontId="15" fillId="0" borderId="0" xfId="13" applyBorder="1"/>
    <xf numFmtId="41" fontId="16" fillId="0" borderId="2" xfId="12" applyFont="1" applyBorder="1"/>
    <xf numFmtId="0" fontId="4" fillId="0" borderId="0" xfId="13" applyFont="1" applyBorder="1"/>
  </cellXfs>
  <cellStyles count="14">
    <cellStyle name="Millares" xfId="1" builtinId="3"/>
    <cellStyle name="Millares [0]" xfId="12" builtinId="6"/>
    <cellStyle name="Millares [0] 2" xfId="9"/>
    <cellStyle name="Millares 2" xfId="4"/>
    <cellStyle name="Millares 3" xfId="10"/>
    <cellStyle name="Millares 4" xfId="6"/>
    <cellStyle name="Millares 6" xfId="5"/>
    <cellStyle name="Normal" xfId="0" builtinId="0"/>
    <cellStyle name="Normal 2" xfId="2"/>
    <cellStyle name="Normal 3" xfId="3"/>
    <cellStyle name="Normal 4" xfId="7"/>
    <cellStyle name="Normal 5" xfId="8"/>
    <cellStyle name="Normal 6" xfId="11"/>
    <cellStyle name="Normal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INGRESOS DETALLADOS DE 01 DE ENERO al 30 DE </a:t>
            </a:r>
            <a:r>
              <a:rPr lang="en-US" baseline="0"/>
              <a:t> JUNIO</a:t>
            </a:r>
            <a:r>
              <a:rPr lang="en-US"/>
              <a:t> DEL 2025 VALORES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INGRESOS!$B$31:$B$32</c:f>
              <c:strCache>
                <c:ptCount val="2"/>
                <c:pt idx="0">
                  <c:v>INGRESOS DETALLADOS DE 01 DE ENERO AL  30 DE JUNIO 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INGRESOS!$A$33:$A$43</c:f>
              <c:strCache>
                <c:ptCount val="11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SISTEMA GENRAL DE PARTICIPACION</c:v>
                </c:pt>
                <c:pt idx="7">
                  <c:v>SGP FORMACION INTEGRAL</c:v>
                </c:pt>
                <c:pt idx="8">
                  <c:v>SGPPRIMERA INFANCIA</c:v>
                </c:pt>
                <c:pt idx="9">
                  <c:v>TRANAFERENCIA ICFES</c:v>
                </c:pt>
                <c:pt idx="10">
                  <c:v>DONACION</c:v>
                </c:pt>
              </c:strCache>
            </c:strRef>
          </c:cat>
          <c:val>
            <c:numRef>
              <c:f>INGRESOS!$B$33:$B$43</c:f>
              <c:numCache>
                <c:formatCode>_(* #,##0_);_(* \(#,##0\);_(* "-"??_);_(@_)</c:formatCode>
                <c:ptCount val="11"/>
                <c:pt idx="0">
                  <c:v>669500</c:v>
                </c:pt>
                <c:pt idx="1">
                  <c:v>3722500</c:v>
                </c:pt>
                <c:pt idx="2">
                  <c:v>60000</c:v>
                </c:pt>
                <c:pt idx="3">
                  <c:v>3633</c:v>
                </c:pt>
                <c:pt idx="4">
                  <c:v>2800000</c:v>
                </c:pt>
                <c:pt idx="5">
                  <c:v>3770218</c:v>
                </c:pt>
                <c:pt idx="6">
                  <c:v>102178859</c:v>
                </c:pt>
                <c:pt idx="7">
                  <c:v>30674532</c:v>
                </c:pt>
                <c:pt idx="8">
                  <c:v>25348956</c:v>
                </c:pt>
                <c:pt idx="9">
                  <c:v>5236000</c:v>
                </c:pt>
                <c:pt idx="10">
                  <c:v>1000000</c:v>
                </c:pt>
              </c:numCache>
            </c:numRef>
          </c:val>
        </c:ser>
        <c:ser>
          <c:idx val="1"/>
          <c:order val="1"/>
          <c:tx>
            <c:strRef>
              <c:f>INGRESOS!$C$31:$C$32</c:f>
              <c:strCache>
                <c:ptCount val="2"/>
                <c:pt idx="0">
                  <c:v>INGRESOS DETALLADOS DE 01 DE ENERO AL  30 DE JUNIO 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INGRESOS!$A$33:$A$43</c:f>
              <c:strCache>
                <c:ptCount val="11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2024</c:v>
                </c:pt>
                <c:pt idx="6">
                  <c:v>SISTEMA GENRAL DE PARTICIPACION</c:v>
                </c:pt>
                <c:pt idx="7">
                  <c:v>SGP FORMACION INTEGRAL</c:v>
                </c:pt>
                <c:pt idx="8">
                  <c:v>SGPPRIMERA INFANCIA</c:v>
                </c:pt>
                <c:pt idx="9">
                  <c:v>TRANAFERENCIA ICFES</c:v>
                </c:pt>
                <c:pt idx="10">
                  <c:v>DONACION</c:v>
                </c:pt>
              </c:strCache>
            </c:strRef>
          </c:cat>
          <c:val>
            <c:numRef>
              <c:f>INGRESOS!$C$33:$C$43</c:f>
              <c:numCache>
                <c:formatCode>_(* #,##0.00_);_(* \(#,##0.00\);_(* "-"??_);_(@_)</c:formatCode>
                <c:ptCount val="11"/>
                <c:pt idx="0">
                  <c:v>0.38155931958267636</c:v>
                </c:pt>
                <c:pt idx="1">
                  <c:v>2.1215154102263072</c:v>
                </c:pt>
                <c:pt idx="2">
                  <c:v>3.419500997006808E-2</c:v>
                </c:pt>
                <c:pt idx="3">
                  <c:v>2.0705078536876224E-3</c:v>
                </c:pt>
                <c:pt idx="4">
                  <c:v>1.5957671319365103</c:v>
                </c:pt>
                <c:pt idx="5">
                  <c:v>2.1487107016555025</c:v>
                </c:pt>
                <c:pt idx="6">
                  <c:v>58.233451703919684</c:v>
                </c:pt>
                <c:pt idx="7">
                  <c:v>17.481932126119538</c:v>
                </c:pt>
                <c:pt idx="8">
                  <c:v>14.446796719180286</c:v>
                </c:pt>
                <c:pt idx="9">
                  <c:v>2.9840845367212747</c:v>
                </c:pt>
                <c:pt idx="10">
                  <c:v>0.56991683283446803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INGRESOS!$B$3</c:f>
              <c:strCache>
                <c:ptCount val="1"/>
                <c:pt idx="0">
                  <c:v>DE 01 DE ENERO A 30 DE JUNIO DE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INGRESOS!$A$4:$A$14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  <c:pt idx="7">
                  <c:v>DONACION</c:v>
                </c:pt>
                <c:pt idx="8">
                  <c:v>PRESUPUESTO TOTAL</c:v>
                </c:pt>
                <c:pt idx="9">
                  <c:v>PRESUPUESTO EJECUTADSO</c:v>
                </c:pt>
                <c:pt idx="10">
                  <c:v>SALDO POR EJECUTAR</c:v>
                </c:pt>
              </c:strCache>
            </c:strRef>
          </c:cat>
          <c:val>
            <c:numRef>
              <c:f>INGRESOS!$B$4:$B$14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2313873</c:v>
                </c:pt>
                <c:pt idx="4">
                  <c:v>30674532</c:v>
                </c:pt>
                <c:pt idx="5">
                  <c:v>25348956</c:v>
                </c:pt>
                <c:pt idx="6">
                  <c:v>5236000</c:v>
                </c:pt>
                <c:pt idx="7">
                  <c:v>1000000</c:v>
                </c:pt>
                <c:pt idx="8">
                  <c:v>182821565</c:v>
                </c:pt>
                <c:pt idx="9">
                  <c:v>175464198</c:v>
                </c:pt>
                <c:pt idx="10">
                  <c:v>7357367</c:v>
                </c:pt>
              </c:numCache>
            </c:numRef>
          </c:val>
        </c:ser>
        <c:ser>
          <c:idx val="1"/>
          <c:order val="1"/>
          <c:tx>
            <c:strRef>
              <c:f>INGRESOS!$C$3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INGRESOS!$A$4:$A$14</c:f>
              <c:strCache>
                <c:ptCount val="11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  <c:pt idx="7">
                  <c:v>DONACION</c:v>
                </c:pt>
                <c:pt idx="8">
                  <c:v>PRESUPUESTO TOTAL</c:v>
                </c:pt>
                <c:pt idx="9">
                  <c:v>PRESUPUESTO EJECUTADSO</c:v>
                </c:pt>
                <c:pt idx="10">
                  <c:v>SALDO POR EJECUTAR</c:v>
                </c:pt>
              </c:strCache>
            </c:strRef>
          </c:cat>
          <c:val>
            <c:numRef>
              <c:f>INGRESOS!$C$4:$C$14</c:f>
              <c:numCache>
                <c:formatCode>_(* #,##0_);_(* \(#,##0\);_(* "-"??_);_(@_)</c:formatCode>
                <c:ptCount val="11"/>
                <c:pt idx="0" formatCode="General">
                  <c:v>0</c:v>
                </c:pt>
                <c:pt idx="1">
                  <c:v>62.617331822971757</c:v>
                </c:pt>
                <c:pt idx="2">
                  <c:v>2.0622392112221553</c:v>
                </c:pt>
                <c:pt idx="3">
                  <c:v>1.2656455489810516</c:v>
                </c:pt>
                <c:pt idx="4">
                  <c:v>16.778399200335038</c:v>
                </c:pt>
                <c:pt idx="5">
                  <c:v>13.865408055116474</c:v>
                </c:pt>
                <c:pt idx="6">
                  <c:v>2.8639947371635288</c:v>
                </c:pt>
                <c:pt idx="7">
                  <c:v>0.54698142420999407</c:v>
                </c:pt>
                <c:pt idx="8">
                  <c:v>100</c:v>
                </c:pt>
                <c:pt idx="9">
                  <c:v>95.975656919904381</c:v>
                </c:pt>
                <c:pt idx="10">
                  <c:v>4.1930872986408314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DE ENERO AL AL  30 DE JUNIO 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</c:strCache>
            </c:strRef>
          </c:cat>
          <c:val>
            <c:numRef>
              <c:f>GASTOS!$B$5:$B$11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114477986</c:v>
                </c:pt>
                <c:pt idx="2">
                  <c:v>3770218</c:v>
                </c:pt>
                <c:pt idx="3">
                  <c:v>2313873</c:v>
                </c:pt>
                <c:pt idx="4">
                  <c:v>30674532</c:v>
                </c:pt>
                <c:pt idx="5">
                  <c:v>25348956</c:v>
                </c:pt>
                <c:pt idx="6">
                  <c:v>5236000</c:v>
                </c:pt>
              </c:numCache>
            </c:numRef>
          </c:val>
        </c:ser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DE ENERO AL AL  30 DE JUNIO  2025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GASTOS!$A$5:$A$11</c:f>
              <c:strCache>
                <c:ptCount val="7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2024</c:v>
                </c:pt>
                <c:pt idx="3">
                  <c:v>SISTEMA GENRAL DE PARTICIPACION</c:v>
                </c:pt>
                <c:pt idx="4">
                  <c:v>SGP FORMACION INTEGRAL</c:v>
                </c:pt>
                <c:pt idx="5">
                  <c:v>SGPPRIMERA INFANCIA</c:v>
                </c:pt>
                <c:pt idx="6">
                  <c:v>TRANAFERENCIA ICFES</c:v>
                </c:pt>
              </c:strCache>
            </c:strRef>
          </c:cat>
          <c:val>
            <c:numRef>
              <c:f>GASTOS!$C$5:$C$11</c:f>
              <c:numCache>
                <c:formatCode>_(* #,##0_);_(* \(#,##0\);_(* "-"??_);_(@_)</c:formatCode>
                <c:ptCount val="7"/>
                <c:pt idx="0" formatCode="General">
                  <c:v>0</c:v>
                </c:pt>
                <c:pt idx="1">
                  <c:v>62.617331822971757</c:v>
                </c:pt>
                <c:pt idx="2">
                  <c:v>2.0622392112221553</c:v>
                </c:pt>
                <c:pt idx="3">
                  <c:v>1.2656455489810516</c:v>
                </c:pt>
                <c:pt idx="4">
                  <c:v>16.778399200335038</c:v>
                </c:pt>
                <c:pt idx="5">
                  <c:v>13.865408055116474</c:v>
                </c:pt>
                <c:pt idx="6">
                  <c:v>2.8639947371635288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  DETALLADOS DE 01 DE ENERO AL 30 DE JUNIO  DEL 2025 VALORES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GASTOS!$B$33:$B$34</c:f>
              <c:strCache>
                <c:ptCount val="2"/>
                <c:pt idx="0">
                  <c:v>GASTOS   DETALLADOS DE 01 DE ENERO AL 30 DE JUNIO 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GASTOS!$A$35:$A$46</c:f>
              <c:strCache>
                <c:ptCount val="12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MATERIALES Y SUMINISTROS</c:v>
                </c:pt>
                <c:pt idx="4">
                  <c:v>INTERNET</c:v>
                </c:pt>
                <c:pt idx="5">
                  <c:v>INSCRIPCION ICFES</c:v>
                </c:pt>
                <c:pt idx="6">
                  <c:v>COMPRA DE EQUIPO</c:v>
                </c:pt>
                <c:pt idx="7">
                  <c:v>PROGRAMA CONTABLE</c:v>
                </c:pt>
                <c:pt idx="8">
                  <c:v>PROGRAMA DE NOTAS</c:v>
                </c:pt>
                <c:pt idx="9">
                  <c:v>ACTIVIDADES PEDAGOGICAS </c:v>
                </c:pt>
                <c:pt idx="10">
                  <c:v>PROMA DE SEGURO</c:v>
                </c:pt>
                <c:pt idx="11">
                  <c:v>PRESUPUESTO EJECUTADO</c:v>
                </c:pt>
              </c:strCache>
            </c:strRef>
          </c:cat>
          <c:val>
            <c:numRef>
              <c:f>GASTOS!$B$35:$B$46</c:f>
              <c:numCache>
                <c:formatCode>_(* #,##0_);_(* \(#,##0\);_(* "-"??_);_(@_)</c:formatCode>
                <c:ptCount val="12"/>
                <c:pt idx="0">
                  <c:v>11100000</c:v>
                </c:pt>
                <c:pt idx="1">
                  <c:v>9970963</c:v>
                </c:pt>
                <c:pt idx="2">
                  <c:v>300832</c:v>
                </c:pt>
                <c:pt idx="3">
                  <c:v>18201342</c:v>
                </c:pt>
                <c:pt idx="4">
                  <c:v>428400</c:v>
                </c:pt>
                <c:pt idx="5">
                  <c:v>5236000</c:v>
                </c:pt>
                <c:pt idx="6">
                  <c:v>5500000</c:v>
                </c:pt>
                <c:pt idx="7">
                  <c:v>2200000</c:v>
                </c:pt>
                <c:pt idx="8">
                  <c:v>1500000</c:v>
                </c:pt>
                <c:pt idx="9">
                  <c:v>982105</c:v>
                </c:pt>
                <c:pt idx="10">
                  <c:v>5499137</c:v>
                </c:pt>
                <c:pt idx="11">
                  <c:v>60918779</c:v>
                </c:pt>
              </c:numCache>
            </c:numRef>
          </c:val>
        </c:ser>
        <c:ser>
          <c:idx val="1"/>
          <c:order val="1"/>
          <c:tx>
            <c:strRef>
              <c:f>GASTOS!$C$33:$C$34</c:f>
              <c:strCache>
                <c:ptCount val="2"/>
                <c:pt idx="0">
                  <c:v>GASTOS   DETALLADOS DE 01 DE ENERO AL 30 DE JUNIO 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GASTOS!$A$35:$A$46</c:f>
              <c:strCache>
                <c:ptCount val="12"/>
                <c:pt idx="0">
                  <c:v>SERVICIOS Y HONORARIOS Y SERVICIOS</c:v>
                </c:pt>
                <c:pt idx="1">
                  <c:v>MANTENIMIENTO</c:v>
                </c:pt>
                <c:pt idx="2">
                  <c:v>COMISIONES FINANCIERAS</c:v>
                </c:pt>
                <c:pt idx="3">
                  <c:v>MATERIALES Y SUMINISTROS</c:v>
                </c:pt>
                <c:pt idx="4">
                  <c:v>INTERNET</c:v>
                </c:pt>
                <c:pt idx="5">
                  <c:v>INSCRIPCION ICFES</c:v>
                </c:pt>
                <c:pt idx="6">
                  <c:v>COMPRA DE EQUIPO</c:v>
                </c:pt>
                <c:pt idx="7">
                  <c:v>PROGRAMA CONTABLE</c:v>
                </c:pt>
                <c:pt idx="8">
                  <c:v>PROGRAMA DE NOTAS</c:v>
                </c:pt>
                <c:pt idx="9">
                  <c:v>ACTIVIDADES PEDAGOGICAS </c:v>
                </c:pt>
                <c:pt idx="10">
                  <c:v>PROMA DE SEGURO</c:v>
                </c:pt>
                <c:pt idx="11">
                  <c:v>PRESUPUESTO EJECUTADO</c:v>
                </c:pt>
              </c:strCache>
            </c:strRef>
          </c:cat>
          <c:val>
            <c:numRef>
              <c:f>GASTOS!$C$35:$C$46</c:f>
              <c:numCache>
                <c:formatCode>_(* #,##0.00_);_(* \(#,##0.00\);_(* "-"??_);_(@_)</c:formatCode>
                <c:ptCount val="12"/>
                <c:pt idx="0">
                  <c:v>18.220982400188944</c:v>
                </c:pt>
                <c:pt idx="1">
                  <c:v>16.367634354588755</c:v>
                </c:pt>
                <c:pt idx="2">
                  <c:v>0.49382473670393162</c:v>
                </c:pt>
                <c:pt idx="3">
                  <c:v>29.878047949713505</c:v>
                </c:pt>
                <c:pt idx="4">
                  <c:v>0.70323142885053558</c:v>
                </c:pt>
                <c:pt idx="5">
                  <c:v>8.5950507970621004</c:v>
                </c:pt>
                <c:pt idx="6">
                  <c:v>9.0284147027963257</c:v>
                </c:pt>
                <c:pt idx="7">
                  <c:v>3.6113658811185299</c:v>
                </c:pt>
                <c:pt idx="8">
                  <c:v>2.4622949189444525</c:v>
                </c:pt>
                <c:pt idx="9">
                  <c:v>1.6121547675799608</c:v>
                </c:pt>
                <c:pt idx="10">
                  <c:v>9.0269980624529591</c:v>
                </c:pt>
                <c:pt idx="1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GASTOS!$B$62:$B$63</c:f>
              <c:strCache>
                <c:ptCount val="2"/>
                <c:pt idx="0">
                  <c:v>GASTOS COMPROMETIDOS DEL MES DE ENERO A DICIEMBRE DEL 2025</c:v>
                </c:pt>
                <c:pt idx="1">
                  <c:v>VALORES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GASTOS!$A$64:$A$68</c:f>
              <c:strCache>
                <c:ptCount val="5"/>
                <c:pt idx="0">
                  <c:v>COMISIONES , HONORARIOS Y SERVICIOS PUBLICOS</c:v>
                </c:pt>
                <c:pt idx="1">
                  <c:v>MANTENIMIENTO Y REPARACION</c:v>
                </c:pt>
                <c:pt idx="2">
                  <c:v>PROGRAMA DE NOTAS</c:v>
                </c:pt>
                <c:pt idx="3">
                  <c:v>MATERIALES Y SUMINISTROS</c:v>
                </c:pt>
                <c:pt idx="4">
                  <c:v>PRESUPUESTO EJECUTADO</c:v>
                </c:pt>
              </c:strCache>
            </c:strRef>
          </c:cat>
          <c:val>
            <c:numRef>
              <c:f>GASTOS!$B$64:$B$68</c:f>
              <c:numCache>
                <c:formatCode>_(* #,##0_);_(* \(#,##0\);_(* "-"??_);_(@_)</c:formatCode>
                <c:ptCount val="5"/>
                <c:pt idx="0">
                  <c:v>14100000</c:v>
                </c:pt>
                <c:pt idx="1">
                  <c:v>31290037</c:v>
                </c:pt>
                <c:pt idx="2">
                  <c:v>1500000</c:v>
                </c:pt>
                <c:pt idx="3">
                  <c:v>9092500</c:v>
                </c:pt>
                <c:pt idx="4">
                  <c:v>55982537</c:v>
                </c:pt>
              </c:numCache>
            </c:numRef>
          </c:val>
        </c:ser>
        <c:ser>
          <c:idx val="1"/>
          <c:order val="1"/>
          <c:tx>
            <c:strRef>
              <c:f>GASTOS!$C$62:$C$63</c:f>
              <c:strCache>
                <c:ptCount val="2"/>
                <c:pt idx="0">
                  <c:v>GASTOS COMPROMETIDOS DEL MES DE ENERO A DICIEMBRE DEL 2025</c:v>
                </c:pt>
                <c:pt idx="1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GASTOS!$A$64:$A$68</c:f>
              <c:strCache>
                <c:ptCount val="5"/>
                <c:pt idx="0">
                  <c:v>COMISIONES , HONORARIOS Y SERVICIOS PUBLICOS</c:v>
                </c:pt>
                <c:pt idx="1">
                  <c:v>MANTENIMIENTO Y REPARACION</c:v>
                </c:pt>
                <c:pt idx="2">
                  <c:v>PROGRAMA DE NOTAS</c:v>
                </c:pt>
                <c:pt idx="3">
                  <c:v>MATERIALES Y SUMINISTROS</c:v>
                </c:pt>
                <c:pt idx="4">
                  <c:v>PRESUPUESTO EJECUTADO</c:v>
                </c:pt>
              </c:strCache>
            </c:strRef>
          </c:cat>
          <c:val>
            <c:numRef>
              <c:f>GASTOS!$C$64:$C$68</c:f>
              <c:numCache>
                <c:formatCode>_(* #,##0.00_);_(* \(#,##0.00\);_(* "-"??_);_(@_)</c:formatCode>
                <c:ptCount val="5"/>
                <c:pt idx="0">
                  <c:v>25.186425545523239</c:v>
                </c:pt>
                <c:pt idx="1">
                  <c:v>55.892495547316834</c:v>
                </c:pt>
                <c:pt idx="2">
                  <c:v>2.6794069729280041</c:v>
                </c:pt>
                <c:pt idx="3">
                  <c:v>16.24167193423192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45</xdr:row>
      <xdr:rowOff>4762</xdr:rowOff>
    </xdr:from>
    <xdr:to>
      <xdr:col>2</xdr:col>
      <xdr:colOff>1238250</xdr:colOff>
      <xdr:row>59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52387</xdr:rowOff>
    </xdr:from>
    <xdr:to>
      <xdr:col>3</xdr:col>
      <xdr:colOff>0</xdr:colOff>
      <xdr:row>28</xdr:row>
      <xdr:rowOff>128587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42862</xdr:rowOff>
    </xdr:from>
    <xdr:to>
      <xdr:col>3</xdr:col>
      <xdr:colOff>9524</xdr:colOff>
      <xdr:row>31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47624</xdr:colOff>
      <xdr:row>46</xdr:row>
      <xdr:rowOff>52387</xdr:rowOff>
    </xdr:from>
    <xdr:to>
      <xdr:col>2</xdr:col>
      <xdr:colOff>1666875</xdr:colOff>
      <xdr:row>60</xdr:row>
      <xdr:rowOff>128587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69</xdr:row>
      <xdr:rowOff>23812</xdr:rowOff>
    </xdr:from>
    <xdr:to>
      <xdr:col>2</xdr:col>
      <xdr:colOff>1657349</xdr:colOff>
      <xdr:row>83</xdr:row>
      <xdr:rowOff>100012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6</xdr:row>
      <xdr:rowOff>38100</xdr:rowOff>
    </xdr:from>
    <xdr:ext cx="866775" cy="523875"/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14</xdr:row>
      <xdr:rowOff>38100</xdr:rowOff>
    </xdr:from>
    <xdr:ext cx="866775" cy="523875"/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23</xdr:row>
      <xdr:rowOff>38100</xdr:rowOff>
    </xdr:from>
    <xdr:ext cx="866775" cy="523875"/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67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38</xdr:row>
      <xdr:rowOff>38100</xdr:rowOff>
    </xdr:from>
    <xdr:ext cx="866775" cy="523875"/>
    <xdr:pic>
      <xdr:nvPicPr>
        <xdr:cNvPr id="7" name="Imagen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810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62</xdr:row>
      <xdr:rowOff>38100</xdr:rowOff>
    </xdr:from>
    <xdr:ext cx="866775" cy="523875"/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90487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/>
  </sheetPr>
  <dimension ref="A1:E44"/>
  <sheetViews>
    <sheetView workbookViewId="0">
      <selection activeCell="D13" sqref="D13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s="15" t="s">
        <v>28</v>
      </c>
      <c r="C1" s="15"/>
    </row>
    <row r="2" spans="1:5" x14ac:dyDescent="0.25">
      <c r="B2" s="15" t="s">
        <v>2</v>
      </c>
      <c r="C2" s="15"/>
    </row>
    <row r="3" spans="1:5" x14ac:dyDescent="0.25">
      <c r="B3" s="15" t="s">
        <v>95</v>
      </c>
      <c r="C3" s="15"/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114477986</v>
      </c>
      <c r="C5" s="6">
        <f>+B5/B12*100</f>
        <v>62.617331822971757</v>
      </c>
      <c r="D5" s="7"/>
    </row>
    <row r="6" spans="1:5" x14ac:dyDescent="0.25">
      <c r="A6" s="3" t="s">
        <v>38</v>
      </c>
      <c r="B6" s="4">
        <v>3770218</v>
      </c>
      <c r="C6" s="6">
        <f>+B6/B12*100</f>
        <v>2.0622392112221553</v>
      </c>
      <c r="D6" s="7"/>
    </row>
    <row r="7" spans="1:5" x14ac:dyDescent="0.25">
      <c r="A7" s="3" t="s">
        <v>48</v>
      </c>
      <c r="B7" s="4">
        <v>2313873</v>
      </c>
      <c r="C7" s="6">
        <f>+B7/B12*100</f>
        <v>1.2656455489810516</v>
      </c>
      <c r="D7" s="7"/>
    </row>
    <row r="8" spans="1:5" x14ac:dyDescent="0.25">
      <c r="A8" s="3" t="s">
        <v>49</v>
      </c>
      <c r="B8" s="4">
        <v>30674532</v>
      </c>
      <c r="C8" s="6">
        <f>+B8/B12*100</f>
        <v>16.778399200335038</v>
      </c>
      <c r="D8" s="7"/>
    </row>
    <row r="9" spans="1:5" x14ac:dyDescent="0.25">
      <c r="A9" s="3" t="s">
        <v>50</v>
      </c>
      <c r="B9" s="4">
        <v>25348956</v>
      </c>
      <c r="C9" s="6">
        <f>+B9/B12*100</f>
        <v>13.865408055116474</v>
      </c>
      <c r="D9" s="7"/>
    </row>
    <row r="10" spans="1:5" x14ac:dyDescent="0.25">
      <c r="A10" s="3" t="s">
        <v>51</v>
      </c>
      <c r="B10" s="4">
        <v>5236000</v>
      </c>
      <c r="C10" s="6">
        <f>+B10/B12*100</f>
        <v>2.8639947371635288</v>
      </c>
      <c r="D10" s="7"/>
    </row>
    <row r="11" spans="1:5" x14ac:dyDescent="0.25">
      <c r="A11" s="3" t="s">
        <v>52</v>
      </c>
      <c r="B11" s="4">
        <v>1000000</v>
      </c>
      <c r="C11" s="6">
        <f>+B11/B12*100</f>
        <v>0.54698142420999407</v>
      </c>
      <c r="D11" s="7"/>
    </row>
    <row r="12" spans="1:5" x14ac:dyDescent="0.25">
      <c r="A12" s="3" t="s">
        <v>12</v>
      </c>
      <c r="B12" s="4">
        <f>SUM(B5:B11)</f>
        <v>182821565</v>
      </c>
      <c r="C12" s="6">
        <f>SUM(C5:C11)</f>
        <v>100</v>
      </c>
      <c r="D12" s="7"/>
    </row>
    <row r="13" spans="1:5" x14ac:dyDescent="0.25">
      <c r="A13" s="3" t="s">
        <v>10</v>
      </c>
      <c r="B13" s="4">
        <v>175464198</v>
      </c>
      <c r="C13" s="6">
        <f>+B13/B12*100</f>
        <v>95.975656919904381</v>
      </c>
    </row>
    <row r="14" spans="1:5" x14ac:dyDescent="0.25">
      <c r="A14" s="3" t="s">
        <v>3</v>
      </c>
      <c r="B14" s="4">
        <f>+B12-B13</f>
        <v>7357367</v>
      </c>
      <c r="C14" s="6">
        <f>+B14/B13*100</f>
        <v>4.1930872986408314</v>
      </c>
      <c r="E14" s="7"/>
    </row>
    <row r="15" spans="1:5" x14ac:dyDescent="0.25">
      <c r="B15" s="1"/>
      <c r="C15" s="2">
        <f>SUM(C13:C14)</f>
        <v>100.16874421854521</v>
      </c>
    </row>
    <row r="16" spans="1:5" x14ac:dyDescent="0.25">
      <c r="B16" s="1"/>
      <c r="C16" s="2"/>
    </row>
    <row r="17" spans="1:3" x14ac:dyDescent="0.25">
      <c r="B17" s="1"/>
      <c r="C17" s="2"/>
    </row>
    <row r="18" spans="1:3" x14ac:dyDescent="0.25">
      <c r="B18" s="1"/>
      <c r="C18" s="2"/>
    </row>
    <row r="19" spans="1:3" x14ac:dyDescent="0.25">
      <c r="B19" s="1"/>
      <c r="C19" s="2"/>
    </row>
    <row r="20" spans="1:3" x14ac:dyDescent="0.25">
      <c r="B20" s="1"/>
      <c r="C20" s="2"/>
    </row>
    <row r="21" spans="1:3" x14ac:dyDescent="0.25">
      <c r="B21" s="1"/>
    </row>
    <row r="22" spans="1:3" x14ac:dyDescent="0.25">
      <c r="B22" s="1"/>
    </row>
    <row r="23" spans="1:3" x14ac:dyDescent="0.25">
      <c r="B23" s="1"/>
    </row>
    <row r="24" spans="1:3" x14ac:dyDescent="0.25">
      <c r="B24" s="1"/>
    </row>
    <row r="25" spans="1:3" x14ac:dyDescent="0.25">
      <c r="B25" s="1"/>
    </row>
    <row r="26" spans="1:3" x14ac:dyDescent="0.25">
      <c r="B26" s="1"/>
    </row>
    <row r="27" spans="1:3" x14ac:dyDescent="0.25">
      <c r="B27" s="1"/>
    </row>
    <row r="31" spans="1:3" x14ac:dyDescent="0.25">
      <c r="A31" s="85" t="s">
        <v>91</v>
      </c>
      <c r="B31" s="85"/>
      <c r="C31" s="85"/>
    </row>
    <row r="32" spans="1:3" x14ac:dyDescent="0.25">
      <c r="A32" s="10" t="s">
        <v>0</v>
      </c>
      <c r="B32" s="10" t="s">
        <v>5</v>
      </c>
      <c r="C32" s="10" t="s">
        <v>4</v>
      </c>
    </row>
    <row r="33" spans="1:5" x14ac:dyDescent="0.25">
      <c r="A33" s="3" t="s">
        <v>6</v>
      </c>
      <c r="B33" s="4">
        <v>669500</v>
      </c>
      <c r="C33" s="5">
        <f>+B33/B44*100</f>
        <v>0.38155931958267636</v>
      </c>
      <c r="D33" s="8"/>
    </row>
    <row r="34" spans="1:5" x14ac:dyDescent="0.25">
      <c r="A34" s="3" t="s">
        <v>11</v>
      </c>
      <c r="B34" s="4">
        <v>3722500</v>
      </c>
      <c r="C34" s="5">
        <f>+B34/B44*100</f>
        <v>2.1215154102263072</v>
      </c>
      <c r="D34" s="7"/>
      <c r="E34" s="8"/>
    </row>
    <row r="35" spans="1:5" x14ac:dyDescent="0.25">
      <c r="A35" s="3" t="s">
        <v>33</v>
      </c>
      <c r="B35" s="4">
        <v>60000</v>
      </c>
      <c r="C35" s="5">
        <f>+B35/B44*100</f>
        <v>3.419500997006808E-2</v>
      </c>
      <c r="D35" s="7"/>
      <c r="E35" s="8"/>
    </row>
    <row r="36" spans="1:5" x14ac:dyDescent="0.25">
      <c r="A36" s="3" t="s">
        <v>7</v>
      </c>
      <c r="B36" s="4">
        <v>3633</v>
      </c>
      <c r="C36" s="5">
        <f>+B36/B44*100</f>
        <v>2.0705078536876224E-3</v>
      </c>
    </row>
    <row r="37" spans="1:5" x14ac:dyDescent="0.25">
      <c r="A37" s="3" t="s">
        <v>32</v>
      </c>
      <c r="B37" s="4">
        <v>2800000</v>
      </c>
      <c r="C37" s="5">
        <f>+B37/B44*100</f>
        <v>1.5957671319365103</v>
      </c>
    </row>
    <row r="38" spans="1:5" x14ac:dyDescent="0.25">
      <c r="A38" s="3" t="s">
        <v>37</v>
      </c>
      <c r="B38" s="4">
        <v>3770218</v>
      </c>
      <c r="C38" s="5">
        <f>+B38/B44*100</f>
        <v>2.1487107016555025</v>
      </c>
    </row>
    <row r="39" spans="1:5" x14ac:dyDescent="0.25">
      <c r="A39" s="3" t="s">
        <v>48</v>
      </c>
      <c r="B39" s="4">
        <v>102178859</v>
      </c>
      <c r="C39" s="5">
        <f>+B39/B44*100</f>
        <v>58.233451703919684</v>
      </c>
    </row>
    <row r="40" spans="1:5" x14ac:dyDescent="0.25">
      <c r="A40" s="3" t="s">
        <v>49</v>
      </c>
      <c r="B40" s="4">
        <v>30674532</v>
      </c>
      <c r="C40" s="5">
        <f>+B40/B44*100</f>
        <v>17.481932126119538</v>
      </c>
    </row>
    <row r="41" spans="1:5" x14ac:dyDescent="0.25">
      <c r="A41" s="3" t="s">
        <v>50</v>
      </c>
      <c r="B41" s="4">
        <v>25348956</v>
      </c>
      <c r="C41" s="5">
        <f>+B41/B44*100</f>
        <v>14.446796719180286</v>
      </c>
    </row>
    <row r="42" spans="1:5" x14ac:dyDescent="0.25">
      <c r="A42" s="3" t="s">
        <v>51</v>
      </c>
      <c r="B42" s="4">
        <v>5236000</v>
      </c>
      <c r="C42" s="5">
        <f>+B42/B44*100</f>
        <v>2.9840845367212747</v>
      </c>
    </row>
    <row r="43" spans="1:5" x14ac:dyDescent="0.25">
      <c r="A43" s="3" t="s">
        <v>52</v>
      </c>
      <c r="B43" s="4">
        <v>1000000</v>
      </c>
      <c r="C43" s="5">
        <f>+B43/B44*100</f>
        <v>0.56991683283446803</v>
      </c>
      <c r="D43" t="s">
        <v>18</v>
      </c>
      <c r="E43" s="8"/>
    </row>
    <row r="44" spans="1:5" x14ac:dyDescent="0.25">
      <c r="A44" s="42" t="s">
        <v>53</v>
      </c>
      <c r="B44" s="4">
        <f>SUM(B33:B43)</f>
        <v>175464198</v>
      </c>
      <c r="C44" s="5">
        <f>SUM(C33:C43)</f>
        <v>100</v>
      </c>
      <c r="E44" s="8"/>
    </row>
  </sheetData>
  <mergeCells count="1">
    <mergeCell ref="A31:C31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70"/>
  <sheetViews>
    <sheetView topLeftCell="A28" workbookViewId="0">
      <selection activeCell="B68" sqref="B68"/>
    </sheetView>
  </sheetViews>
  <sheetFormatPr baseColWidth="10" defaultRowHeight="15" x14ac:dyDescent="0.25"/>
  <cols>
    <col min="1" max="1" width="31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s="15" t="s">
        <v>28</v>
      </c>
      <c r="C1" s="15"/>
    </row>
    <row r="2" spans="1:4" x14ac:dyDescent="0.25">
      <c r="B2" s="15" t="s">
        <v>8</v>
      </c>
      <c r="C2" s="15"/>
    </row>
    <row r="3" spans="1:4" x14ac:dyDescent="0.25">
      <c r="B3" s="15" t="s">
        <v>92</v>
      </c>
      <c r="C3" s="15"/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114477986</v>
      </c>
      <c r="C6" s="6">
        <f>+B6/B13*100</f>
        <v>62.617331822971757</v>
      </c>
    </row>
    <row r="7" spans="1:4" x14ac:dyDescent="0.25">
      <c r="A7" s="3" t="s">
        <v>38</v>
      </c>
      <c r="B7" s="4">
        <v>3770218</v>
      </c>
      <c r="C7" s="6">
        <f>+B7/B13*100</f>
        <v>2.0622392112221553</v>
      </c>
    </row>
    <row r="8" spans="1:4" x14ac:dyDescent="0.25">
      <c r="A8" s="3" t="s">
        <v>48</v>
      </c>
      <c r="B8" s="4">
        <v>2313873</v>
      </c>
      <c r="C8" s="4">
        <f>+B8/B13*100</f>
        <v>1.2656455489810516</v>
      </c>
    </row>
    <row r="9" spans="1:4" x14ac:dyDescent="0.25">
      <c r="A9" s="3" t="s">
        <v>49</v>
      </c>
      <c r="B9" s="4">
        <v>30674532</v>
      </c>
      <c r="C9" s="4">
        <f>+B9/B13*100</f>
        <v>16.778399200335038</v>
      </c>
      <c r="D9" s="7"/>
    </row>
    <row r="10" spans="1:4" x14ac:dyDescent="0.25">
      <c r="A10" s="3" t="s">
        <v>50</v>
      </c>
      <c r="B10" s="4">
        <v>25348956</v>
      </c>
      <c r="C10" s="4">
        <f>+B10/B13*100</f>
        <v>13.865408055116474</v>
      </c>
    </row>
    <row r="11" spans="1:4" x14ac:dyDescent="0.25">
      <c r="A11" s="3" t="s">
        <v>51</v>
      </c>
      <c r="B11" s="4">
        <v>5236000</v>
      </c>
      <c r="C11" s="4">
        <f>+B11/B13*100</f>
        <v>2.8639947371635288</v>
      </c>
      <c r="D11" s="7"/>
    </row>
    <row r="12" spans="1:4" x14ac:dyDescent="0.25">
      <c r="A12" s="3" t="s">
        <v>52</v>
      </c>
      <c r="B12" s="4">
        <v>1000000</v>
      </c>
      <c r="C12" s="4">
        <f>+B12/B13*100</f>
        <v>0.54698142420999407</v>
      </c>
      <c r="D12" s="7"/>
    </row>
    <row r="13" spans="1:4" x14ac:dyDescent="0.25">
      <c r="A13" s="3" t="s">
        <v>12</v>
      </c>
      <c r="B13" s="4">
        <f>SUM(B6:B12)</f>
        <v>182821565</v>
      </c>
      <c r="C13" s="4">
        <f>SUM(C6:C12)</f>
        <v>100</v>
      </c>
      <c r="D13" s="7"/>
    </row>
    <row r="14" spans="1:4" x14ac:dyDescent="0.25">
      <c r="A14" s="3" t="s">
        <v>1</v>
      </c>
      <c r="B14" s="4">
        <v>60918779</v>
      </c>
      <c r="C14" s="4">
        <f>+B14/B13*100</f>
        <v>33.321440498553876</v>
      </c>
      <c r="D14" s="7"/>
    </row>
    <row r="15" spans="1:4" x14ac:dyDescent="0.25">
      <c r="A15" s="3" t="s">
        <v>30</v>
      </c>
      <c r="B15" s="4">
        <v>55982537</v>
      </c>
      <c r="C15" s="4">
        <f>+B15/B13*100</f>
        <v>30.62140781914869</v>
      </c>
      <c r="D15" s="7"/>
    </row>
    <row r="16" spans="1:4" x14ac:dyDescent="0.25">
      <c r="A16" s="3" t="s">
        <v>3</v>
      </c>
      <c r="B16" s="4">
        <f>+B13-B14-B15</f>
        <v>65920249</v>
      </c>
      <c r="C16" s="4">
        <f>+B16/B13*100</f>
        <v>36.05715168229743</v>
      </c>
      <c r="D16" s="7"/>
    </row>
    <row r="17" spans="1:4" x14ac:dyDescent="0.25">
      <c r="A17" s="3"/>
      <c r="B17" s="4"/>
      <c r="C17" s="12">
        <f>SUM(C14:C16)</f>
        <v>100</v>
      </c>
      <c r="D17" s="7"/>
    </row>
    <row r="18" spans="1:4" x14ac:dyDescent="0.25">
      <c r="A18" s="3" t="s">
        <v>38</v>
      </c>
      <c r="B18" s="4">
        <v>3770218</v>
      </c>
      <c r="C18" s="12">
        <f>SUM(C9:C11)</f>
        <v>33.507801992615043</v>
      </c>
      <c r="D18" s="7"/>
    </row>
    <row r="19" spans="1:4" x14ac:dyDescent="0.25">
      <c r="A19" s="3" t="s">
        <v>48</v>
      </c>
      <c r="B19" s="4">
        <v>2313873</v>
      </c>
      <c r="C19" s="2"/>
    </row>
    <row r="20" spans="1:4" x14ac:dyDescent="0.25">
      <c r="A20" s="3" t="s">
        <v>49</v>
      </c>
      <c r="B20" s="4">
        <v>30674532</v>
      </c>
    </row>
    <row r="21" spans="1:4" x14ac:dyDescent="0.25">
      <c r="A21" s="3" t="s">
        <v>50</v>
      </c>
      <c r="B21" s="4">
        <v>25348956</v>
      </c>
    </row>
    <row r="22" spans="1:4" x14ac:dyDescent="0.25">
      <c r="A22" s="3" t="s">
        <v>51</v>
      </c>
      <c r="B22" s="4">
        <v>5236000</v>
      </c>
    </row>
    <row r="23" spans="1:4" x14ac:dyDescent="0.25">
      <c r="A23" s="3" t="s">
        <v>52</v>
      </c>
      <c r="B23" s="4">
        <v>1000000</v>
      </c>
    </row>
    <row r="24" spans="1:4" x14ac:dyDescent="0.25">
      <c r="A24" s="3" t="s">
        <v>12</v>
      </c>
      <c r="B24" s="4">
        <f>SUM(B18:B23)</f>
        <v>68343579</v>
      </c>
    </row>
    <row r="29" spans="1:4" ht="26.25" customHeight="1" x14ac:dyDescent="0.25"/>
    <row r="31" spans="1:4" ht="27" customHeight="1" x14ac:dyDescent="0.25"/>
    <row r="33" spans="1:5" x14ac:dyDescent="0.25">
      <c r="A33" s="85" t="s">
        <v>93</v>
      </c>
      <c r="B33" s="85"/>
      <c r="C33" s="85"/>
    </row>
    <row r="34" spans="1:5" x14ac:dyDescent="0.25">
      <c r="A34" s="10" t="s">
        <v>0</v>
      </c>
      <c r="B34" s="10" t="s">
        <v>5</v>
      </c>
      <c r="C34" s="10" t="s">
        <v>4</v>
      </c>
    </row>
    <row r="35" spans="1:5" x14ac:dyDescent="0.25">
      <c r="A35" s="3" t="s">
        <v>34</v>
      </c>
      <c r="B35" s="4">
        <v>11100000</v>
      </c>
      <c r="C35" s="5">
        <f>+B35/B46*100</f>
        <v>18.220982400188944</v>
      </c>
    </row>
    <row r="36" spans="1:5" x14ac:dyDescent="0.25">
      <c r="A36" s="3" t="s">
        <v>35</v>
      </c>
      <c r="B36" s="4">
        <v>9970963</v>
      </c>
      <c r="C36" s="5">
        <f>+B36/B46*100</f>
        <v>16.367634354588755</v>
      </c>
    </row>
    <row r="37" spans="1:5" x14ac:dyDescent="0.25">
      <c r="A37" s="3" t="s">
        <v>54</v>
      </c>
      <c r="B37" s="4">
        <v>300832</v>
      </c>
      <c r="C37" s="5">
        <f>+B37/B46*100</f>
        <v>0.49382473670393162</v>
      </c>
    </row>
    <row r="38" spans="1:5" x14ac:dyDescent="0.25">
      <c r="A38" s="3" t="s">
        <v>36</v>
      </c>
      <c r="B38" s="4">
        <v>18201342</v>
      </c>
      <c r="C38" s="5">
        <f>+B38/B46*100</f>
        <v>29.878047949713505</v>
      </c>
    </row>
    <row r="39" spans="1:5" x14ac:dyDescent="0.25">
      <c r="A39" s="3" t="s">
        <v>55</v>
      </c>
      <c r="B39" s="4">
        <v>428400</v>
      </c>
      <c r="C39" s="5">
        <f>+B39/B46*100</f>
        <v>0.70323142885053558</v>
      </c>
    </row>
    <row r="40" spans="1:5" x14ac:dyDescent="0.25">
      <c r="A40" s="3" t="s">
        <v>56</v>
      </c>
      <c r="B40" s="4">
        <v>5236000</v>
      </c>
      <c r="C40" s="5">
        <f>+B40/B46*100</f>
        <v>8.5950507970621004</v>
      </c>
    </row>
    <row r="41" spans="1:5" x14ac:dyDescent="0.25">
      <c r="A41" s="3" t="s">
        <v>66</v>
      </c>
      <c r="B41" s="4">
        <v>5500000</v>
      </c>
      <c r="C41" s="5">
        <f>+B41/B46*100</f>
        <v>9.0284147027963257</v>
      </c>
      <c r="E41" s="7">
        <f>60918779-B46</f>
        <v>0</v>
      </c>
    </row>
    <row r="42" spans="1:5" x14ac:dyDescent="0.25">
      <c r="A42" s="3" t="s">
        <v>67</v>
      </c>
      <c r="B42" s="4">
        <v>2200000</v>
      </c>
      <c r="C42" s="5">
        <f>+B42/B46*100</f>
        <v>3.6113658811185299</v>
      </c>
    </row>
    <row r="43" spans="1:5" x14ac:dyDescent="0.25">
      <c r="A43" s="3" t="s">
        <v>68</v>
      </c>
      <c r="B43" s="4">
        <v>1500000</v>
      </c>
      <c r="C43" s="5">
        <f>+B43/B46*100</f>
        <v>2.4622949189444525</v>
      </c>
    </row>
    <row r="44" spans="1:5" x14ac:dyDescent="0.25">
      <c r="A44" s="3" t="s">
        <v>97</v>
      </c>
      <c r="B44" s="4">
        <v>982105</v>
      </c>
      <c r="C44" s="5">
        <f>+B44/B46*100</f>
        <v>1.6121547675799608</v>
      </c>
    </row>
    <row r="45" spans="1:5" x14ac:dyDescent="0.25">
      <c r="A45" s="3" t="s">
        <v>96</v>
      </c>
      <c r="B45" s="4">
        <v>5499137</v>
      </c>
      <c r="C45" s="5">
        <f>+B45/B46*100</f>
        <v>9.0269980624529591</v>
      </c>
    </row>
    <row r="46" spans="1:5" x14ac:dyDescent="0.25">
      <c r="A46" s="3" t="s">
        <v>1</v>
      </c>
      <c r="B46" s="6">
        <f>SUM(B35:B45)</f>
        <v>60918779</v>
      </c>
      <c r="C46" s="5">
        <f>SUM(C35:C45)</f>
        <v>100</v>
      </c>
    </row>
    <row r="47" spans="1:5" x14ac:dyDescent="0.25">
      <c r="B47" s="7"/>
    </row>
    <row r="62" spans="1:3" x14ac:dyDescent="0.25">
      <c r="A62" s="86" t="s">
        <v>45</v>
      </c>
      <c r="B62" s="86"/>
      <c r="C62" s="86"/>
    </row>
    <row r="63" spans="1:3" x14ac:dyDescent="0.25">
      <c r="A63" s="10" t="s">
        <v>0</v>
      </c>
      <c r="B63" s="10" t="s">
        <v>5</v>
      </c>
      <c r="C63" s="10" t="s">
        <v>4</v>
      </c>
    </row>
    <row r="64" spans="1:3" x14ac:dyDescent="0.25">
      <c r="A64" s="3" t="s">
        <v>17</v>
      </c>
      <c r="B64" s="4">
        <v>14100000</v>
      </c>
      <c r="C64" s="5">
        <f>+B64/B68*100</f>
        <v>25.186425545523239</v>
      </c>
    </row>
    <row r="65" spans="1:3" x14ac:dyDescent="0.25">
      <c r="A65" s="3" t="s">
        <v>69</v>
      </c>
      <c r="B65" s="4">
        <v>31290037</v>
      </c>
      <c r="C65" s="5">
        <f>+B65/B68*100</f>
        <v>55.892495547316834</v>
      </c>
    </row>
    <row r="66" spans="1:3" x14ac:dyDescent="0.25">
      <c r="A66" s="42" t="s">
        <v>68</v>
      </c>
      <c r="B66" s="6">
        <v>1500000</v>
      </c>
      <c r="C66" s="5">
        <f>+B66/B68*100</f>
        <v>2.6794069729280041</v>
      </c>
    </row>
    <row r="67" spans="1:3" x14ac:dyDescent="0.25">
      <c r="A67" s="42" t="s">
        <v>36</v>
      </c>
      <c r="B67" s="6">
        <v>9092500</v>
      </c>
      <c r="C67" s="5">
        <f>+B67/B68*100</f>
        <v>16.24167193423192</v>
      </c>
    </row>
    <row r="68" spans="1:3" x14ac:dyDescent="0.25">
      <c r="A68" s="3" t="s">
        <v>1</v>
      </c>
      <c r="B68" s="6">
        <f>SUM(B64:B67)</f>
        <v>55982537</v>
      </c>
      <c r="C68" s="5">
        <f>SUM(C64:C67)</f>
        <v>100</v>
      </c>
    </row>
    <row r="69" spans="1:3" x14ac:dyDescent="0.25">
      <c r="A69" s="11"/>
      <c r="B69" s="43"/>
      <c r="C69" s="41"/>
    </row>
    <row r="70" spans="1:3" x14ac:dyDescent="0.25">
      <c r="B70" s="7">
        <f>SUM(B64:B68)</f>
        <v>111965074</v>
      </c>
    </row>
  </sheetData>
  <mergeCells count="2">
    <mergeCell ref="A33:C33"/>
    <mergeCell ref="A62:C62"/>
  </mergeCells>
  <pageMargins left="0.7" right="0.7" top="0.75" bottom="0.7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B62" workbookViewId="0">
      <selection activeCell="A63" sqref="A63:L80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3" customWidth="1"/>
    <col min="5" max="5" width="12.85546875" customWidth="1"/>
    <col min="6" max="6" width="21.7109375" customWidth="1"/>
    <col min="7" max="8" width="14.42578125" customWidth="1"/>
    <col min="9" max="9" width="12.85546875" customWidth="1"/>
    <col min="10" max="10" width="18.7109375" customWidth="1"/>
    <col min="11" max="11" width="14.7109375" customWidth="1"/>
    <col min="12" max="12" width="17" customWidth="1"/>
  </cols>
  <sheetData>
    <row r="1" spans="1:12" x14ac:dyDescent="0.25">
      <c r="B1" s="21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ht="15.75" customHeight="1" x14ac:dyDescent="0.25">
      <c r="B2" s="91" t="s">
        <v>28</v>
      </c>
      <c r="C2" s="88"/>
      <c r="D2" s="88"/>
      <c r="E2" s="88"/>
      <c r="F2" s="88"/>
      <c r="G2" s="88"/>
      <c r="H2" s="88"/>
      <c r="I2" s="88"/>
      <c r="J2" s="88"/>
      <c r="K2" s="88"/>
      <c r="L2" s="92"/>
    </row>
    <row r="3" spans="1:12" ht="15.75" thickBot="1" x14ac:dyDescent="0.3">
      <c r="B3" s="93" t="s">
        <v>39</v>
      </c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ht="63" customHeight="1" x14ac:dyDescent="0.25">
      <c r="A4" s="24" t="s">
        <v>29</v>
      </c>
      <c r="B4" s="26" t="s">
        <v>19</v>
      </c>
      <c r="C4" s="18" t="s">
        <v>26</v>
      </c>
      <c r="D4" s="19" t="s">
        <v>13</v>
      </c>
      <c r="E4" s="19" t="s">
        <v>14</v>
      </c>
      <c r="F4" s="19" t="s">
        <v>16</v>
      </c>
      <c r="G4" s="20" t="s">
        <v>20</v>
      </c>
      <c r="H4" s="20" t="s">
        <v>21</v>
      </c>
      <c r="I4" s="20" t="s">
        <v>22</v>
      </c>
      <c r="J4" s="19" t="s">
        <v>23</v>
      </c>
      <c r="K4" s="19" t="s">
        <v>24</v>
      </c>
      <c r="L4" s="27" t="s">
        <v>25</v>
      </c>
    </row>
    <row r="5" spans="1:12" x14ac:dyDescent="0.25">
      <c r="A5" s="25"/>
      <c r="B5" s="28"/>
      <c r="C5" s="16"/>
      <c r="D5" s="17"/>
      <c r="E5" s="17"/>
      <c r="F5" s="17"/>
      <c r="G5" s="13"/>
      <c r="H5" s="13"/>
      <c r="I5" s="13"/>
      <c r="J5" s="14"/>
      <c r="K5" s="14"/>
      <c r="L5" s="29"/>
    </row>
    <row r="6" spans="1:12" x14ac:dyDescent="0.25">
      <c r="A6" s="25">
        <v>45676</v>
      </c>
      <c r="B6" s="28">
        <v>46007</v>
      </c>
      <c r="C6" s="16"/>
      <c r="D6" s="17" t="s">
        <v>15</v>
      </c>
      <c r="E6" s="17">
        <v>30731878</v>
      </c>
      <c r="F6" s="17" t="s">
        <v>31</v>
      </c>
      <c r="G6" s="14">
        <v>19200000</v>
      </c>
      <c r="H6" s="13">
        <v>0</v>
      </c>
      <c r="I6" s="14">
        <v>0</v>
      </c>
      <c r="J6" s="14">
        <f>+I6/G6*100</f>
        <v>0</v>
      </c>
      <c r="K6" s="14">
        <f>+G6-I6</f>
        <v>19200000</v>
      </c>
      <c r="L6" s="29" t="s">
        <v>27</v>
      </c>
    </row>
    <row r="7" spans="1:12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2" x14ac:dyDescent="0.25">
      <c r="A8" s="87" t="s">
        <v>28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33"/>
    </row>
    <row r="9" spans="1:12" x14ac:dyDescent="0.25">
      <c r="A9" s="89" t="s">
        <v>40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34"/>
    </row>
    <row r="10" spans="1:12" ht="45" x14ac:dyDescent="0.25">
      <c r="A10" s="24" t="s">
        <v>29</v>
      </c>
      <c r="B10" s="26" t="s">
        <v>19</v>
      </c>
      <c r="C10" s="18" t="s">
        <v>26</v>
      </c>
      <c r="D10" s="19" t="s">
        <v>13</v>
      </c>
      <c r="E10" s="19" t="s">
        <v>14</v>
      </c>
      <c r="F10" s="19" t="s">
        <v>16</v>
      </c>
      <c r="G10" s="20" t="s">
        <v>20</v>
      </c>
      <c r="H10" s="20" t="s">
        <v>21</v>
      </c>
      <c r="I10" s="20" t="s">
        <v>22</v>
      </c>
      <c r="J10" s="19" t="s">
        <v>23</v>
      </c>
      <c r="K10" s="19" t="s">
        <v>24</v>
      </c>
      <c r="L10" s="27" t="s">
        <v>25</v>
      </c>
    </row>
    <row r="11" spans="1:12" x14ac:dyDescent="0.25">
      <c r="A11" s="25">
        <v>45676</v>
      </c>
      <c r="B11" s="28">
        <v>46007</v>
      </c>
      <c r="C11" s="35" t="s">
        <v>41</v>
      </c>
      <c r="D11" s="17" t="s">
        <v>15</v>
      </c>
      <c r="E11" s="17">
        <v>30731878</v>
      </c>
      <c r="F11" s="39" t="s">
        <v>31</v>
      </c>
      <c r="G11" s="14">
        <v>19200000</v>
      </c>
      <c r="H11" s="13">
        <v>3200000</v>
      </c>
      <c r="I11" s="14">
        <f>+H11</f>
        <v>3200000</v>
      </c>
      <c r="J11" s="14">
        <f>+I11/G11*100</f>
        <v>16.666666666666664</v>
      </c>
      <c r="K11" s="14">
        <f>+G11-I11</f>
        <v>16000000</v>
      </c>
      <c r="L11" s="29" t="s">
        <v>27</v>
      </c>
    </row>
    <row r="12" spans="1:12" x14ac:dyDescent="0.25">
      <c r="A12" s="25">
        <v>45689</v>
      </c>
      <c r="B12" s="28">
        <v>45716</v>
      </c>
      <c r="C12" s="35" t="s">
        <v>41</v>
      </c>
      <c r="D12" s="36" t="s">
        <v>42</v>
      </c>
      <c r="E12" s="19"/>
      <c r="F12" s="36" t="s">
        <v>35</v>
      </c>
      <c r="G12" s="37">
        <v>1550000</v>
      </c>
      <c r="H12" s="37">
        <v>1550000</v>
      </c>
      <c r="I12" s="37">
        <v>1550000</v>
      </c>
      <c r="J12" s="14">
        <f t="shared" ref="J12:J13" si="0">+I12/G12*100</f>
        <v>100</v>
      </c>
      <c r="K12" s="14">
        <f t="shared" ref="K12:K13" si="1">+G12-I12</f>
        <v>0</v>
      </c>
      <c r="L12" s="29" t="s">
        <v>43</v>
      </c>
    </row>
    <row r="13" spans="1:12" x14ac:dyDescent="0.25">
      <c r="A13" s="25">
        <v>45706</v>
      </c>
      <c r="B13" s="28">
        <v>45795</v>
      </c>
      <c r="C13" s="16"/>
      <c r="D13" s="38" t="s">
        <v>44</v>
      </c>
      <c r="E13" s="17">
        <v>16251080</v>
      </c>
      <c r="F13" s="40" t="s">
        <v>36</v>
      </c>
      <c r="G13" s="13">
        <v>5600000</v>
      </c>
      <c r="H13" s="13"/>
      <c r="I13" s="13"/>
      <c r="J13" s="14">
        <f t="shared" si="0"/>
        <v>0</v>
      </c>
      <c r="K13" s="14">
        <f t="shared" si="1"/>
        <v>5600000</v>
      </c>
      <c r="L13" s="29" t="s">
        <v>27</v>
      </c>
    </row>
    <row r="14" spans="1:12" x14ac:dyDescent="0.25">
      <c r="A14" s="52"/>
      <c r="B14" s="52"/>
      <c r="C14" s="53"/>
      <c r="D14" s="54"/>
      <c r="E14" s="55"/>
      <c r="F14" s="56"/>
      <c r="G14" s="3" t="s">
        <v>62</v>
      </c>
      <c r="H14" s="13">
        <f>SUM(H11:H13)</f>
        <v>4750000</v>
      </c>
      <c r="I14" s="57"/>
      <c r="J14" s="58"/>
      <c r="K14" s="58"/>
      <c r="L14" s="59"/>
    </row>
    <row r="15" spans="1:12" x14ac:dyDescent="0.25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x14ac:dyDescent="0.25">
      <c r="A16" s="87" t="s">
        <v>28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33"/>
    </row>
    <row r="17" spans="1:12" x14ac:dyDescent="0.25">
      <c r="A17" s="89" t="s">
        <v>46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34"/>
    </row>
    <row r="18" spans="1:12" ht="45" x14ac:dyDescent="0.25">
      <c r="A18" s="24" t="s">
        <v>29</v>
      </c>
      <c r="B18" s="26" t="s">
        <v>19</v>
      </c>
      <c r="C18" s="18" t="s">
        <v>26</v>
      </c>
      <c r="D18" s="19" t="s">
        <v>13</v>
      </c>
      <c r="E18" s="19" t="s">
        <v>14</v>
      </c>
      <c r="F18" s="19" t="s">
        <v>16</v>
      </c>
      <c r="G18" s="20" t="s">
        <v>20</v>
      </c>
      <c r="H18" s="20" t="s">
        <v>21</v>
      </c>
      <c r="I18" s="20" t="s">
        <v>22</v>
      </c>
      <c r="J18" s="19" t="s">
        <v>23</v>
      </c>
      <c r="K18" s="19" t="s">
        <v>24</v>
      </c>
      <c r="L18" s="27" t="s">
        <v>25</v>
      </c>
    </row>
    <row r="19" spans="1:12" x14ac:dyDescent="0.25">
      <c r="A19" s="51">
        <v>45676</v>
      </c>
      <c r="B19" s="51">
        <v>46007</v>
      </c>
      <c r="C19" s="35" t="s">
        <v>47</v>
      </c>
      <c r="D19" s="17" t="s">
        <v>15</v>
      </c>
      <c r="E19" s="17">
        <v>30731878</v>
      </c>
      <c r="F19" s="39" t="s">
        <v>31</v>
      </c>
      <c r="G19" s="14">
        <v>19200000</v>
      </c>
      <c r="H19" s="13">
        <v>1600000</v>
      </c>
      <c r="I19" s="14">
        <f>+I11+H19</f>
        <v>4800000</v>
      </c>
      <c r="J19" s="14">
        <f>+I19/G19*100</f>
        <v>25</v>
      </c>
      <c r="K19" s="14">
        <f>+G19-I19</f>
        <v>14400000</v>
      </c>
      <c r="L19" s="50" t="s">
        <v>27</v>
      </c>
    </row>
    <row r="20" spans="1:12" x14ac:dyDescent="0.25">
      <c r="A20" s="49">
        <v>45717</v>
      </c>
      <c r="B20" s="49">
        <v>45746</v>
      </c>
      <c r="C20" s="67">
        <v>45747</v>
      </c>
      <c r="D20" s="68" t="s">
        <v>61</v>
      </c>
      <c r="E20" s="68">
        <v>860035827</v>
      </c>
      <c r="F20" s="78" t="s">
        <v>88</v>
      </c>
      <c r="G20" s="69">
        <v>57120</v>
      </c>
      <c r="H20" s="69">
        <v>57120</v>
      </c>
      <c r="I20" s="69">
        <v>57120</v>
      </c>
      <c r="J20" s="14">
        <f>+I20/G20*100</f>
        <v>100</v>
      </c>
      <c r="K20" s="14">
        <f>+G20-I20</f>
        <v>0</v>
      </c>
      <c r="L20" s="50" t="s">
        <v>43</v>
      </c>
    </row>
    <row r="21" spans="1:12" x14ac:dyDescent="0.25">
      <c r="A21" s="52"/>
      <c r="B21" s="52"/>
      <c r="C21" s="60"/>
      <c r="D21" s="61"/>
      <c r="E21" s="48"/>
      <c r="F21" s="61"/>
      <c r="G21" s="3" t="s">
        <v>62</v>
      </c>
      <c r="H21" s="64">
        <f>SUM(H19:H20)</f>
        <v>1657120</v>
      </c>
      <c r="I21" s="62"/>
      <c r="J21" s="58"/>
      <c r="K21" s="58"/>
      <c r="L21" s="59"/>
    </row>
    <row r="22" spans="1:12" x14ac:dyDescent="0.25">
      <c r="A22" s="52"/>
      <c r="B22" s="52"/>
      <c r="C22" s="53"/>
      <c r="D22" s="54"/>
      <c r="E22" s="55"/>
      <c r="F22" s="56"/>
      <c r="G22" s="3" t="s">
        <v>63</v>
      </c>
      <c r="H22" s="13">
        <f>+H14</f>
        <v>4750000</v>
      </c>
      <c r="I22" s="57"/>
      <c r="J22" s="58"/>
      <c r="K22" s="58"/>
      <c r="L22" s="59"/>
    </row>
    <row r="23" spans="1:12" x14ac:dyDescent="0.25">
      <c r="A23" s="11"/>
      <c r="B23" s="11"/>
      <c r="C23" s="11"/>
      <c r="D23" s="11"/>
      <c r="E23" s="11"/>
      <c r="F23" s="11"/>
      <c r="G23" s="3" t="s">
        <v>64</v>
      </c>
      <c r="H23" s="6">
        <f>SUM(H21:H22)</f>
        <v>6407120</v>
      </c>
      <c r="I23" s="11"/>
      <c r="J23" s="11"/>
      <c r="K23" s="11"/>
      <c r="L23" s="11"/>
    </row>
    <row r="24" spans="1:12" x14ac:dyDescent="0.25">
      <c r="A24" s="6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33"/>
    </row>
    <row r="25" spans="1:12" x14ac:dyDescent="0.25">
      <c r="A25" s="87" t="s">
        <v>28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33"/>
    </row>
    <row r="26" spans="1:12" x14ac:dyDescent="0.25">
      <c r="A26" s="89" t="s">
        <v>70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34"/>
    </row>
    <row r="27" spans="1:12" ht="45" x14ac:dyDescent="0.25">
      <c r="A27" s="24" t="s">
        <v>29</v>
      </c>
      <c r="B27" s="26" t="s">
        <v>19</v>
      </c>
      <c r="C27" s="18" t="s">
        <v>26</v>
      </c>
      <c r="D27" s="19" t="s">
        <v>13</v>
      </c>
      <c r="E27" s="19" t="s">
        <v>14</v>
      </c>
      <c r="F27" s="19" t="s">
        <v>16</v>
      </c>
      <c r="G27" s="20" t="s">
        <v>20</v>
      </c>
      <c r="H27" s="20" t="s">
        <v>21</v>
      </c>
      <c r="I27" s="20" t="s">
        <v>22</v>
      </c>
      <c r="J27" s="19" t="s">
        <v>23</v>
      </c>
      <c r="K27" s="19" t="s">
        <v>24</v>
      </c>
      <c r="L27" s="27" t="s">
        <v>25</v>
      </c>
    </row>
    <row r="28" spans="1:12" x14ac:dyDescent="0.25">
      <c r="A28" s="49">
        <v>45748</v>
      </c>
      <c r="B28" s="49">
        <v>45777</v>
      </c>
      <c r="C28" s="67">
        <v>45756</v>
      </c>
      <c r="D28" s="68" t="s">
        <v>57</v>
      </c>
      <c r="E28" s="68">
        <v>16251080</v>
      </c>
      <c r="F28" s="81" t="s">
        <v>73</v>
      </c>
      <c r="G28" s="69">
        <v>5600000</v>
      </c>
      <c r="H28" s="69">
        <v>5600000</v>
      </c>
      <c r="I28" s="69">
        <v>5600000</v>
      </c>
      <c r="J28" s="14">
        <f t="shared" ref="J28:J43" si="2">+I28/G28*100</f>
        <v>100</v>
      </c>
      <c r="K28" s="14">
        <f t="shared" ref="K28:K43" si="3">+G28-I28</f>
        <v>0</v>
      </c>
      <c r="L28" s="50" t="s">
        <v>43</v>
      </c>
    </row>
    <row r="29" spans="1:12" x14ac:dyDescent="0.25">
      <c r="A29" s="49">
        <v>45748</v>
      </c>
      <c r="B29" s="49">
        <v>45777</v>
      </c>
      <c r="C29" s="67">
        <v>45758</v>
      </c>
      <c r="D29" s="68" t="s">
        <v>58</v>
      </c>
      <c r="E29" s="68">
        <v>16696224</v>
      </c>
      <c r="F29" s="81" t="s">
        <v>74</v>
      </c>
      <c r="G29" s="69">
        <v>2229000</v>
      </c>
      <c r="H29" s="69">
        <v>2229000</v>
      </c>
      <c r="I29" s="69">
        <v>2229000</v>
      </c>
      <c r="J29" s="14">
        <f t="shared" si="2"/>
        <v>100</v>
      </c>
      <c r="K29" s="14">
        <f t="shared" si="3"/>
        <v>0</v>
      </c>
      <c r="L29" s="50" t="s">
        <v>43</v>
      </c>
    </row>
    <row r="30" spans="1:12" x14ac:dyDescent="0.25">
      <c r="A30" s="49">
        <v>45748</v>
      </c>
      <c r="B30" s="49">
        <v>45777</v>
      </c>
      <c r="C30" s="67">
        <v>45769</v>
      </c>
      <c r="D30" s="68" t="s">
        <v>59</v>
      </c>
      <c r="E30" s="68">
        <v>815003514</v>
      </c>
      <c r="F30" s="81" t="s">
        <v>75</v>
      </c>
      <c r="G30" s="70">
        <v>142800</v>
      </c>
      <c r="H30" s="70">
        <v>142800</v>
      </c>
      <c r="I30" s="70">
        <v>142800</v>
      </c>
      <c r="J30" s="14">
        <f t="shared" si="2"/>
        <v>100</v>
      </c>
      <c r="K30" s="14">
        <f t="shared" si="3"/>
        <v>0</v>
      </c>
      <c r="L30" s="50" t="s">
        <v>43</v>
      </c>
    </row>
    <row r="31" spans="1:12" x14ac:dyDescent="0.25">
      <c r="A31" s="51">
        <v>45676</v>
      </c>
      <c r="B31" s="51">
        <v>46007</v>
      </c>
      <c r="C31" s="67">
        <v>45776</v>
      </c>
      <c r="D31" s="68" t="s">
        <v>15</v>
      </c>
      <c r="E31" s="68">
        <v>30731878</v>
      </c>
      <c r="F31" s="81" t="s">
        <v>76</v>
      </c>
      <c r="G31" s="69">
        <v>19200000</v>
      </c>
      <c r="H31" s="69">
        <v>1600000</v>
      </c>
      <c r="I31" s="69">
        <f>+H31+I19</f>
        <v>6400000</v>
      </c>
      <c r="J31" s="14">
        <f t="shared" si="2"/>
        <v>33.333333333333329</v>
      </c>
      <c r="K31" s="14">
        <f t="shared" si="3"/>
        <v>12800000</v>
      </c>
      <c r="L31" s="50" t="s">
        <v>27</v>
      </c>
    </row>
    <row r="32" spans="1:12" x14ac:dyDescent="0.25">
      <c r="A32" s="49">
        <v>45748</v>
      </c>
      <c r="B32" s="49">
        <v>45777</v>
      </c>
      <c r="C32" s="67">
        <v>45776</v>
      </c>
      <c r="D32" s="68" t="s">
        <v>60</v>
      </c>
      <c r="E32" s="68">
        <v>800160251</v>
      </c>
      <c r="F32" s="81" t="s">
        <v>77</v>
      </c>
      <c r="G32" s="69">
        <v>5236000</v>
      </c>
      <c r="H32" s="69">
        <v>5236000</v>
      </c>
      <c r="I32" s="69">
        <v>5236000</v>
      </c>
      <c r="J32" s="14">
        <f t="shared" si="2"/>
        <v>100</v>
      </c>
      <c r="K32" s="14">
        <f t="shared" si="3"/>
        <v>0</v>
      </c>
      <c r="L32" s="50" t="s">
        <v>43</v>
      </c>
    </row>
    <row r="33" spans="1:12" x14ac:dyDescent="0.25">
      <c r="A33" s="49">
        <v>45748</v>
      </c>
      <c r="B33" s="49">
        <v>45777</v>
      </c>
      <c r="C33" s="67">
        <v>45777</v>
      </c>
      <c r="D33" s="68" t="s">
        <v>61</v>
      </c>
      <c r="E33" s="68">
        <v>860035827</v>
      </c>
      <c r="F33" s="81" t="s">
        <v>88</v>
      </c>
      <c r="G33" s="69">
        <v>243712</v>
      </c>
      <c r="H33" s="69">
        <v>243712</v>
      </c>
      <c r="I33" s="69">
        <v>243712</v>
      </c>
      <c r="J33" s="14">
        <f>+I33/G33*100</f>
        <v>100</v>
      </c>
      <c r="K33" s="14">
        <f>+G33-I33</f>
        <v>0</v>
      </c>
      <c r="L33" s="50" t="s">
        <v>43</v>
      </c>
    </row>
    <row r="34" spans="1:12" x14ac:dyDescent="0.25">
      <c r="A34" s="74"/>
      <c r="B34" s="74"/>
      <c r="C34" s="75"/>
      <c r="D34" s="76"/>
      <c r="E34" s="76"/>
      <c r="F34" s="78"/>
      <c r="G34" s="73" t="s">
        <v>62</v>
      </c>
      <c r="H34" s="37">
        <f>SUM(H28:H33)</f>
        <v>15051512</v>
      </c>
      <c r="I34" s="77"/>
      <c r="J34" s="58"/>
      <c r="K34" s="58"/>
      <c r="L34" s="59"/>
    </row>
    <row r="35" spans="1:12" x14ac:dyDescent="0.25">
      <c r="A35" s="74"/>
      <c r="B35" s="74"/>
      <c r="C35" s="75"/>
      <c r="D35" s="76"/>
      <c r="E35" s="76"/>
      <c r="F35" s="48"/>
      <c r="G35" s="3" t="s">
        <v>63</v>
      </c>
      <c r="H35" s="13">
        <f>+H23</f>
        <v>6407120</v>
      </c>
      <c r="I35" s="77"/>
      <c r="J35" s="58"/>
      <c r="K35" s="58"/>
      <c r="L35" s="59"/>
    </row>
    <row r="36" spans="1:12" x14ac:dyDescent="0.25">
      <c r="A36" s="74"/>
      <c r="B36" s="74"/>
      <c r="C36" s="75"/>
      <c r="D36" s="76"/>
      <c r="E36" s="76"/>
      <c r="F36" s="48"/>
      <c r="G36" s="3" t="s">
        <v>64</v>
      </c>
      <c r="H36" s="6">
        <f>SUM(H34:H35)</f>
        <v>21458632</v>
      </c>
      <c r="I36" s="77"/>
      <c r="J36" s="58"/>
      <c r="K36" s="58"/>
      <c r="L36" s="59"/>
    </row>
    <row r="37" spans="1:12" x14ac:dyDescent="0.25">
      <c r="A37" s="74"/>
      <c r="B37" s="74"/>
      <c r="C37" s="75"/>
      <c r="D37" s="76"/>
      <c r="E37" s="76"/>
      <c r="F37" s="48"/>
      <c r="G37" s="77"/>
      <c r="H37" s="77"/>
      <c r="I37" s="77"/>
      <c r="J37" s="58"/>
      <c r="K37" s="58"/>
      <c r="L37" s="59"/>
    </row>
    <row r="38" spans="1:12" x14ac:dyDescent="0.25">
      <c r="A38" s="74"/>
      <c r="B38" s="74"/>
      <c r="C38" s="75"/>
      <c r="D38" s="76"/>
      <c r="E38" s="76"/>
      <c r="F38" s="48"/>
      <c r="G38" s="77"/>
      <c r="H38" s="77"/>
      <c r="I38" s="77"/>
      <c r="J38" s="58"/>
      <c r="K38" s="58"/>
      <c r="L38" s="59"/>
    </row>
    <row r="39" spans="1:12" x14ac:dyDescent="0.25">
      <c r="A39" s="63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33"/>
    </row>
    <row r="40" spans="1:12" x14ac:dyDescent="0.25">
      <c r="A40" s="87" t="s">
        <v>28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33"/>
    </row>
    <row r="41" spans="1:12" x14ac:dyDescent="0.25">
      <c r="A41" s="89" t="s">
        <v>71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34"/>
    </row>
    <row r="42" spans="1:12" ht="45" x14ac:dyDescent="0.25">
      <c r="A42" s="24" t="s">
        <v>29</v>
      </c>
      <c r="B42" s="26" t="s">
        <v>19</v>
      </c>
      <c r="C42" s="18" t="s">
        <v>26</v>
      </c>
      <c r="D42" s="19" t="s">
        <v>13</v>
      </c>
      <c r="E42" s="19" t="s">
        <v>14</v>
      </c>
      <c r="F42" s="19" t="s">
        <v>16</v>
      </c>
      <c r="G42" s="20" t="s">
        <v>20</v>
      </c>
      <c r="H42" s="20" t="s">
        <v>21</v>
      </c>
      <c r="I42" s="20" t="s">
        <v>22</v>
      </c>
      <c r="J42" s="19" t="s">
        <v>23</v>
      </c>
      <c r="K42" s="19" t="s">
        <v>24</v>
      </c>
      <c r="L42" s="27" t="s">
        <v>25</v>
      </c>
    </row>
    <row r="43" spans="1:12" x14ac:dyDescent="0.25">
      <c r="A43" s="49">
        <v>45748</v>
      </c>
      <c r="B43" s="49">
        <v>45777</v>
      </c>
      <c r="C43" s="80">
        <v>45790</v>
      </c>
      <c r="D43" s="68" t="s">
        <v>59</v>
      </c>
      <c r="E43" s="68">
        <v>815003514</v>
      </c>
      <c r="F43" s="81" t="s">
        <v>75</v>
      </c>
      <c r="G43" s="69">
        <v>142800</v>
      </c>
      <c r="H43" s="69">
        <v>142800</v>
      </c>
      <c r="I43" s="69">
        <v>142800</v>
      </c>
      <c r="J43" s="14">
        <f t="shared" si="2"/>
        <v>100</v>
      </c>
      <c r="K43" s="14">
        <f t="shared" si="3"/>
        <v>0</v>
      </c>
      <c r="L43" s="50" t="s">
        <v>43</v>
      </c>
    </row>
    <row r="44" spans="1:12" x14ac:dyDescent="0.25">
      <c r="A44" s="71">
        <v>45748</v>
      </c>
      <c r="B44" s="71">
        <v>46007</v>
      </c>
      <c r="C44" s="80">
        <v>45798</v>
      </c>
      <c r="D44" s="68" t="s">
        <v>65</v>
      </c>
      <c r="E44" s="68">
        <v>700246398</v>
      </c>
      <c r="F44" s="81" t="s">
        <v>78</v>
      </c>
      <c r="G44" s="69">
        <v>5600000</v>
      </c>
      <c r="H44" s="69">
        <v>1850000</v>
      </c>
      <c r="I44" s="69">
        <v>1850000</v>
      </c>
      <c r="J44" s="14">
        <f t="shared" ref="J44" si="4">+I44/G44*100</f>
        <v>33.035714285714285</v>
      </c>
      <c r="K44" s="14">
        <f t="shared" ref="K44" si="5">+G44-I44</f>
        <v>3750000</v>
      </c>
      <c r="L44" s="50" t="s">
        <v>27</v>
      </c>
    </row>
    <row r="45" spans="1:12" x14ac:dyDescent="0.25">
      <c r="A45" s="71">
        <v>45780</v>
      </c>
      <c r="B45" s="71">
        <v>45807</v>
      </c>
      <c r="C45" s="80">
        <v>45800</v>
      </c>
      <c r="D45" s="81" t="s">
        <v>80</v>
      </c>
      <c r="E45" s="81">
        <v>901145051</v>
      </c>
      <c r="F45" s="81" t="s">
        <v>79</v>
      </c>
      <c r="G45" s="82">
        <v>5500000</v>
      </c>
      <c r="H45" s="82">
        <v>5500000</v>
      </c>
      <c r="I45" s="82">
        <v>5500000</v>
      </c>
      <c r="J45" s="14">
        <f t="shared" ref="J45:J50" si="6">+I45/G45*100</f>
        <v>100</v>
      </c>
      <c r="K45" s="14">
        <f t="shared" ref="K45:K50" si="7">+G45-I45</f>
        <v>0</v>
      </c>
      <c r="L45" s="50" t="s">
        <v>43</v>
      </c>
    </row>
    <row r="46" spans="1:12" x14ac:dyDescent="0.25">
      <c r="A46" s="71">
        <v>45780</v>
      </c>
      <c r="B46" s="71">
        <v>46172</v>
      </c>
      <c r="C46" s="80">
        <v>45807</v>
      </c>
      <c r="D46" s="81" t="s">
        <v>82</v>
      </c>
      <c r="E46" s="81">
        <v>811025615</v>
      </c>
      <c r="F46" s="81" t="s">
        <v>81</v>
      </c>
      <c r="G46" s="82">
        <v>2200000</v>
      </c>
      <c r="H46" s="82">
        <v>2200000</v>
      </c>
      <c r="I46" s="82">
        <v>2200000</v>
      </c>
      <c r="J46" s="14">
        <f t="shared" si="6"/>
        <v>100</v>
      </c>
      <c r="K46" s="14">
        <f t="shared" si="7"/>
        <v>0</v>
      </c>
      <c r="L46" s="50" t="s">
        <v>43</v>
      </c>
    </row>
    <row r="47" spans="1:12" x14ac:dyDescent="0.25">
      <c r="A47" s="71">
        <v>45780</v>
      </c>
      <c r="B47" s="71">
        <v>46172</v>
      </c>
      <c r="C47" s="80">
        <v>45807</v>
      </c>
      <c r="D47" s="81" t="s">
        <v>84</v>
      </c>
      <c r="E47" s="81">
        <v>31171579</v>
      </c>
      <c r="F47" s="81" t="s">
        <v>83</v>
      </c>
      <c r="G47" s="82">
        <v>3000000</v>
      </c>
      <c r="H47" s="82">
        <v>1500000</v>
      </c>
      <c r="I47" s="82">
        <v>1500000</v>
      </c>
      <c r="J47" s="14">
        <f t="shared" si="6"/>
        <v>50</v>
      </c>
      <c r="K47" s="14">
        <f t="shared" si="7"/>
        <v>1500000</v>
      </c>
      <c r="L47" s="50" t="s">
        <v>27</v>
      </c>
    </row>
    <row r="48" spans="1:12" x14ac:dyDescent="0.25">
      <c r="A48" s="71">
        <v>45780</v>
      </c>
      <c r="B48" s="71">
        <v>46007</v>
      </c>
      <c r="C48" s="80">
        <v>45807</v>
      </c>
      <c r="D48" s="81" t="s">
        <v>86</v>
      </c>
      <c r="E48" s="81">
        <v>94456709</v>
      </c>
      <c r="F48" s="81" t="s">
        <v>85</v>
      </c>
      <c r="G48" s="82">
        <v>6000000</v>
      </c>
      <c r="H48" s="82">
        <v>750000</v>
      </c>
      <c r="I48" s="82">
        <v>750000</v>
      </c>
      <c r="J48" s="14">
        <f t="shared" si="6"/>
        <v>12.5</v>
      </c>
      <c r="K48" s="14">
        <f t="shared" si="7"/>
        <v>5250000</v>
      </c>
      <c r="L48" s="50" t="s">
        <v>27</v>
      </c>
    </row>
    <row r="49" spans="1:12" x14ac:dyDescent="0.25">
      <c r="A49" s="51">
        <v>45676</v>
      </c>
      <c r="B49" s="51">
        <v>46007</v>
      </c>
      <c r="C49" s="80">
        <v>45807</v>
      </c>
      <c r="D49" s="81" t="s">
        <v>15</v>
      </c>
      <c r="E49" s="81">
        <v>30731878</v>
      </c>
      <c r="F49" s="81" t="s">
        <v>76</v>
      </c>
      <c r="G49" s="69">
        <v>19200000</v>
      </c>
      <c r="H49" s="82">
        <v>1600000</v>
      </c>
      <c r="I49" s="82">
        <f>+H49+I31</f>
        <v>8000000</v>
      </c>
      <c r="J49" s="14">
        <f t="shared" si="6"/>
        <v>41.666666666666671</v>
      </c>
      <c r="K49" s="14">
        <f t="shared" si="7"/>
        <v>11200000</v>
      </c>
      <c r="L49" s="50" t="s">
        <v>27</v>
      </c>
    </row>
    <row r="50" spans="1:12" x14ac:dyDescent="0.25">
      <c r="A50" s="71">
        <v>45780</v>
      </c>
      <c r="B50" s="71">
        <v>46172</v>
      </c>
      <c r="C50" s="80">
        <v>45807</v>
      </c>
      <c r="D50" s="81" t="s">
        <v>80</v>
      </c>
      <c r="E50" s="81">
        <v>901145051</v>
      </c>
      <c r="F50" s="81" t="s">
        <v>87</v>
      </c>
      <c r="G50" s="82">
        <v>2000000</v>
      </c>
      <c r="H50" s="82">
        <v>2000000</v>
      </c>
      <c r="I50" s="82">
        <v>2000000</v>
      </c>
      <c r="J50" s="14">
        <f t="shared" si="6"/>
        <v>100</v>
      </c>
      <c r="K50" s="14">
        <f t="shared" si="7"/>
        <v>0</v>
      </c>
      <c r="L50" s="50" t="s">
        <v>43</v>
      </c>
    </row>
    <row r="51" spans="1:12" x14ac:dyDescent="0.25">
      <c r="A51" s="83">
        <v>45808</v>
      </c>
      <c r="B51" s="71">
        <v>46007</v>
      </c>
      <c r="C51" s="80"/>
      <c r="D51" s="68" t="s">
        <v>57</v>
      </c>
      <c r="E51" s="68">
        <v>16251080</v>
      </c>
      <c r="F51" s="81" t="s">
        <v>36</v>
      </c>
      <c r="G51" s="82">
        <v>11694100</v>
      </c>
      <c r="H51" s="82">
        <v>0</v>
      </c>
      <c r="I51" s="82">
        <v>0</v>
      </c>
      <c r="J51" s="14">
        <f t="shared" ref="J51:J52" si="8">+I51/G51*100</f>
        <v>0</v>
      </c>
      <c r="K51" s="14">
        <f t="shared" ref="K51:K52" si="9">+G51-I51</f>
        <v>11694100</v>
      </c>
      <c r="L51" s="50" t="s">
        <v>27</v>
      </c>
    </row>
    <row r="52" spans="1:12" x14ac:dyDescent="0.25">
      <c r="A52" s="83">
        <v>45790</v>
      </c>
      <c r="B52" s="71">
        <v>46007</v>
      </c>
      <c r="C52" s="80"/>
      <c r="D52" s="68" t="s">
        <v>89</v>
      </c>
      <c r="E52" s="68">
        <v>901043776</v>
      </c>
      <c r="F52" s="81" t="s">
        <v>90</v>
      </c>
      <c r="G52" s="82">
        <v>12082000</v>
      </c>
      <c r="H52" s="82">
        <v>0</v>
      </c>
      <c r="I52" s="82">
        <v>0</v>
      </c>
      <c r="J52" s="14">
        <f t="shared" si="8"/>
        <v>0</v>
      </c>
      <c r="K52" s="14">
        <f t="shared" si="9"/>
        <v>12082000</v>
      </c>
      <c r="L52" s="50" t="s">
        <v>27</v>
      </c>
    </row>
    <row r="53" spans="1:12" x14ac:dyDescent="0.25">
      <c r="A53" s="45"/>
      <c r="B53" s="45"/>
      <c r="C53" s="45"/>
      <c r="D53" s="45"/>
      <c r="E53" s="45"/>
      <c r="F53" s="45"/>
      <c r="G53" s="73" t="s">
        <v>62</v>
      </c>
      <c r="H53" s="37">
        <f>SUM(H43:H52)</f>
        <v>15542800</v>
      </c>
      <c r="I53" s="44"/>
      <c r="J53" s="44"/>
      <c r="K53" s="84">
        <f>+K51+K49+K48+K47+K44+K52</f>
        <v>45476100</v>
      </c>
    </row>
    <row r="54" spans="1:12" x14ac:dyDescent="0.25">
      <c r="A54" s="46"/>
      <c r="B54" s="44"/>
      <c r="C54" s="44"/>
      <c r="D54" s="44"/>
      <c r="E54" s="44"/>
      <c r="F54" s="44"/>
      <c r="G54" s="3" t="s">
        <v>63</v>
      </c>
      <c r="H54" s="13">
        <f>+H36</f>
        <v>21458632</v>
      </c>
      <c r="I54" s="44"/>
      <c r="J54" s="72"/>
      <c r="K54" s="44"/>
    </row>
    <row r="55" spans="1:12" x14ac:dyDescent="0.25">
      <c r="A55" s="46"/>
      <c r="B55" s="44"/>
      <c r="C55" s="44"/>
      <c r="D55" s="44"/>
      <c r="E55" s="44"/>
      <c r="F55" s="44"/>
      <c r="G55" s="3" t="s">
        <v>64</v>
      </c>
      <c r="H55" s="6">
        <f>SUM(H53:H54)</f>
        <v>37001432</v>
      </c>
      <c r="I55" s="44"/>
      <c r="J55" s="44"/>
      <c r="K55" s="44"/>
    </row>
    <row r="56" spans="1:12" x14ac:dyDescent="0.25">
      <c r="A56" s="46"/>
      <c r="B56" s="44"/>
      <c r="C56" s="44"/>
      <c r="D56" s="44"/>
      <c r="E56" s="44"/>
      <c r="F56" s="44"/>
      <c r="G56" s="44"/>
      <c r="H56" s="44"/>
      <c r="I56" s="72"/>
      <c r="J56" s="44"/>
      <c r="K56" s="44"/>
    </row>
    <row r="57" spans="1:12" x14ac:dyDescent="0.25">
      <c r="A57" s="46"/>
      <c r="B57" s="44"/>
      <c r="C57" s="44"/>
      <c r="D57" s="44"/>
      <c r="E57" s="44"/>
      <c r="F57" s="47"/>
      <c r="G57" s="44"/>
      <c r="H57" s="44"/>
      <c r="I57" s="44"/>
      <c r="J57" s="44"/>
      <c r="K57" s="44"/>
    </row>
    <row r="58" spans="1:12" x14ac:dyDescent="0.25">
      <c r="A58" s="65"/>
      <c r="B58" s="65"/>
      <c r="C58" s="66"/>
      <c r="D58" s="65"/>
      <c r="E58" s="65"/>
      <c r="F58" s="65"/>
      <c r="G58" s="65"/>
      <c r="H58" s="65"/>
      <c r="I58" s="65"/>
      <c r="J58" s="65"/>
      <c r="K58" s="65"/>
    </row>
    <row r="59" spans="1:12" x14ac:dyDescent="0.25">
      <c r="A59" s="65"/>
      <c r="B59" s="65"/>
      <c r="C59" s="66"/>
      <c r="D59" s="65"/>
      <c r="E59" s="65"/>
      <c r="F59" s="65"/>
      <c r="G59" s="65"/>
      <c r="H59" s="65"/>
      <c r="I59" s="65"/>
      <c r="J59" s="65"/>
      <c r="K59" s="65"/>
    </row>
    <row r="60" spans="1:12" x14ac:dyDescent="0.25">
      <c r="A60" s="46"/>
      <c r="B60" s="44"/>
      <c r="C60" s="44"/>
      <c r="D60" s="44"/>
      <c r="E60" s="44"/>
      <c r="F60" s="44"/>
      <c r="G60" s="44"/>
      <c r="H60" s="44"/>
      <c r="I60" s="44"/>
      <c r="J60" s="44"/>
      <c r="K60" s="44"/>
    </row>
    <row r="61" spans="1:12" x14ac:dyDescent="0.25">
      <c r="A61" s="66"/>
      <c r="B61" s="66"/>
      <c r="C61" s="66"/>
      <c r="D61" s="66"/>
      <c r="E61" s="66"/>
      <c r="F61" s="66"/>
      <c r="G61" s="66"/>
      <c r="H61" s="65"/>
      <c r="I61" s="65"/>
      <c r="J61" s="65"/>
      <c r="K61" s="65"/>
    </row>
    <row r="62" spans="1:12" x14ac:dyDescent="0.25">
      <c r="A62" s="74"/>
      <c r="B62" s="74"/>
      <c r="C62" s="75"/>
      <c r="D62" s="76"/>
      <c r="E62" s="76"/>
      <c r="F62" s="48"/>
      <c r="G62" s="77"/>
      <c r="H62" s="77"/>
      <c r="I62" s="77"/>
      <c r="J62" s="58"/>
      <c r="K62" s="58"/>
      <c r="L62" s="59"/>
    </row>
    <row r="63" spans="1:12" x14ac:dyDescent="0.25">
      <c r="A63" s="6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33"/>
    </row>
    <row r="64" spans="1:12" x14ac:dyDescent="0.25">
      <c r="A64" s="87" t="s">
        <v>28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33"/>
    </row>
    <row r="65" spans="1:12" x14ac:dyDescent="0.25">
      <c r="A65" s="89" t="s">
        <v>94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34"/>
    </row>
    <row r="66" spans="1:12" ht="45" x14ac:dyDescent="0.25">
      <c r="A66" s="24" t="s">
        <v>29</v>
      </c>
      <c r="B66" s="26" t="s">
        <v>19</v>
      </c>
      <c r="C66" s="18" t="s">
        <v>26</v>
      </c>
      <c r="D66" s="19" t="s">
        <v>13</v>
      </c>
      <c r="E66" s="19" t="s">
        <v>14</v>
      </c>
      <c r="F66" s="19" t="s">
        <v>16</v>
      </c>
      <c r="G66" s="20" t="s">
        <v>20</v>
      </c>
      <c r="H66" s="20" t="s">
        <v>21</v>
      </c>
      <c r="I66" s="20" t="s">
        <v>22</v>
      </c>
      <c r="J66" s="19" t="s">
        <v>23</v>
      </c>
      <c r="K66" s="19" t="s">
        <v>24</v>
      </c>
      <c r="L66" s="27" t="s">
        <v>25</v>
      </c>
    </row>
    <row r="67" spans="1:12" x14ac:dyDescent="0.25">
      <c r="A67" s="49">
        <v>45809</v>
      </c>
      <c r="B67" s="49">
        <v>45838</v>
      </c>
      <c r="C67" s="80">
        <v>45813</v>
      </c>
      <c r="D67" s="81" t="s">
        <v>99</v>
      </c>
      <c r="E67" s="81">
        <v>31174691</v>
      </c>
      <c r="F67" s="81" t="s">
        <v>98</v>
      </c>
      <c r="G67" s="100">
        <v>982105</v>
      </c>
      <c r="H67" s="100">
        <v>982105</v>
      </c>
      <c r="I67" s="100">
        <v>982105</v>
      </c>
      <c r="J67" s="14">
        <f t="shared" ref="J67:J75" si="10">+I67/G67*100</f>
        <v>100</v>
      </c>
      <c r="K67" s="14">
        <f t="shared" ref="K67:K75" si="11">+G67-I67</f>
        <v>0</v>
      </c>
      <c r="L67" s="50" t="s">
        <v>43</v>
      </c>
    </row>
    <row r="68" spans="1:12" x14ac:dyDescent="0.25">
      <c r="A68" s="71">
        <v>45780</v>
      </c>
      <c r="B68" s="71">
        <v>46007</v>
      </c>
      <c r="C68" s="80">
        <v>45828</v>
      </c>
      <c r="D68" s="81" t="s">
        <v>86</v>
      </c>
      <c r="E68" s="81">
        <v>94456709</v>
      </c>
      <c r="F68" s="81" t="s">
        <v>85</v>
      </c>
      <c r="G68" s="82">
        <v>6000000</v>
      </c>
      <c r="H68" s="82">
        <v>750000</v>
      </c>
      <c r="I68" s="82">
        <f>+H68+I48</f>
        <v>1500000</v>
      </c>
      <c r="J68" s="14">
        <f t="shared" si="10"/>
        <v>25</v>
      </c>
      <c r="K68" s="14">
        <f t="shared" si="11"/>
        <v>4500000</v>
      </c>
      <c r="L68" s="50" t="s">
        <v>27</v>
      </c>
    </row>
    <row r="69" spans="1:12" x14ac:dyDescent="0.25">
      <c r="A69" s="83">
        <v>45790</v>
      </c>
      <c r="B69" s="71">
        <v>46007</v>
      </c>
      <c r="C69" s="80">
        <v>45828</v>
      </c>
      <c r="D69" s="81" t="s">
        <v>101</v>
      </c>
      <c r="E69" s="81">
        <v>901043776</v>
      </c>
      <c r="F69" s="81" t="s">
        <v>100</v>
      </c>
      <c r="G69" s="82">
        <v>12082000</v>
      </c>
      <c r="H69" s="82">
        <v>2341963</v>
      </c>
      <c r="I69" s="82">
        <v>2341963</v>
      </c>
      <c r="J69" s="14">
        <f t="shared" si="10"/>
        <v>19.383901671908625</v>
      </c>
      <c r="K69" s="14">
        <f t="shared" si="11"/>
        <v>9740037</v>
      </c>
      <c r="L69" s="50" t="s">
        <v>27</v>
      </c>
    </row>
    <row r="70" spans="1:12" x14ac:dyDescent="0.25">
      <c r="A70" s="83">
        <v>45808</v>
      </c>
      <c r="B70" s="71">
        <v>46007</v>
      </c>
      <c r="C70" s="80">
        <v>45828</v>
      </c>
      <c r="D70" s="81" t="s">
        <v>57</v>
      </c>
      <c r="E70" s="81">
        <v>16251080</v>
      </c>
      <c r="F70" s="81" t="s">
        <v>102</v>
      </c>
      <c r="G70" s="82">
        <v>11694100</v>
      </c>
      <c r="H70" s="82">
        <v>2601600</v>
      </c>
      <c r="I70" s="82">
        <f>+H70</f>
        <v>2601600</v>
      </c>
      <c r="J70" s="14">
        <f t="shared" si="10"/>
        <v>22.247116067076561</v>
      </c>
      <c r="K70" s="14">
        <f t="shared" si="11"/>
        <v>9092500</v>
      </c>
      <c r="L70" s="50" t="s">
        <v>27</v>
      </c>
    </row>
    <row r="71" spans="1:12" x14ac:dyDescent="0.25">
      <c r="A71" s="51">
        <v>45676</v>
      </c>
      <c r="B71" s="51">
        <v>46007</v>
      </c>
      <c r="C71" s="80">
        <v>45828</v>
      </c>
      <c r="D71" s="81" t="s">
        <v>15</v>
      </c>
      <c r="E71" s="81">
        <v>30731878</v>
      </c>
      <c r="F71" s="81" t="s">
        <v>76</v>
      </c>
      <c r="G71" s="69">
        <v>19200000</v>
      </c>
      <c r="H71" s="82">
        <v>1600000</v>
      </c>
      <c r="I71" s="82">
        <f>+H71+I49</f>
        <v>9600000</v>
      </c>
      <c r="J71" s="14">
        <f t="shared" si="10"/>
        <v>50</v>
      </c>
      <c r="K71" s="14">
        <f t="shared" si="11"/>
        <v>9600000</v>
      </c>
      <c r="L71" s="50" t="s">
        <v>27</v>
      </c>
    </row>
    <row r="72" spans="1:12" x14ac:dyDescent="0.25">
      <c r="A72" s="49">
        <v>45809</v>
      </c>
      <c r="B72" s="49">
        <v>45838</v>
      </c>
      <c r="C72" s="80">
        <v>45828</v>
      </c>
      <c r="D72" s="81" t="s">
        <v>104</v>
      </c>
      <c r="E72" s="81">
        <v>900941915</v>
      </c>
      <c r="F72" s="81" t="s">
        <v>103</v>
      </c>
      <c r="G72" s="100">
        <v>4999946</v>
      </c>
      <c r="H72" s="82">
        <v>4999946</v>
      </c>
      <c r="I72" s="82">
        <v>4999946</v>
      </c>
      <c r="J72" s="14">
        <f t="shared" si="10"/>
        <v>100</v>
      </c>
      <c r="K72" s="14">
        <f t="shared" si="11"/>
        <v>0</v>
      </c>
      <c r="L72" s="50" t="s">
        <v>43</v>
      </c>
    </row>
    <row r="73" spans="1:12" x14ac:dyDescent="0.25">
      <c r="A73" s="49">
        <v>45809</v>
      </c>
      <c r="B73" s="49">
        <v>45838</v>
      </c>
      <c r="C73" s="80">
        <v>45828</v>
      </c>
      <c r="D73" s="81" t="s">
        <v>104</v>
      </c>
      <c r="E73" s="81">
        <v>900941915</v>
      </c>
      <c r="F73" s="81" t="s">
        <v>105</v>
      </c>
      <c r="G73" s="101">
        <v>4999796</v>
      </c>
      <c r="H73" s="70">
        <v>4999796</v>
      </c>
      <c r="I73" s="70">
        <v>4999796</v>
      </c>
      <c r="J73" s="14">
        <f t="shared" si="10"/>
        <v>100</v>
      </c>
      <c r="K73" s="14">
        <f t="shared" si="11"/>
        <v>0</v>
      </c>
      <c r="L73" s="50" t="s">
        <v>43</v>
      </c>
    </row>
    <row r="74" spans="1:12" x14ac:dyDescent="0.25">
      <c r="A74" s="49">
        <v>45809</v>
      </c>
      <c r="B74" s="49">
        <v>45838</v>
      </c>
      <c r="C74" s="80">
        <v>45828</v>
      </c>
      <c r="D74" s="81" t="s">
        <v>107</v>
      </c>
      <c r="E74" s="81">
        <v>860524654</v>
      </c>
      <c r="F74" s="81" t="s">
        <v>106</v>
      </c>
      <c r="G74" s="100">
        <v>5499137</v>
      </c>
      <c r="H74" s="82">
        <v>5499137</v>
      </c>
      <c r="I74" s="82">
        <v>5499137</v>
      </c>
      <c r="J74" s="14">
        <f t="shared" si="10"/>
        <v>100</v>
      </c>
      <c r="K74" s="14">
        <f t="shared" si="11"/>
        <v>0</v>
      </c>
      <c r="L74" s="50" t="s">
        <v>43</v>
      </c>
    </row>
    <row r="75" spans="1:12" x14ac:dyDescent="0.25">
      <c r="A75" s="49">
        <v>45809</v>
      </c>
      <c r="B75" s="49">
        <v>45838</v>
      </c>
      <c r="C75" s="80">
        <v>45832</v>
      </c>
      <c r="D75" s="81" t="s">
        <v>59</v>
      </c>
      <c r="E75" s="81">
        <v>815003514</v>
      </c>
      <c r="F75" s="81" t="s">
        <v>108</v>
      </c>
      <c r="G75" s="100">
        <v>142800</v>
      </c>
      <c r="H75" s="82">
        <v>142800</v>
      </c>
      <c r="I75" s="82">
        <v>142800</v>
      </c>
      <c r="J75" s="14">
        <f t="shared" si="10"/>
        <v>100</v>
      </c>
      <c r="K75" s="14">
        <f t="shared" si="11"/>
        <v>0</v>
      </c>
      <c r="L75" s="50" t="s">
        <v>43</v>
      </c>
    </row>
    <row r="76" spans="1:12" x14ac:dyDescent="0.25">
      <c r="A76" s="74"/>
      <c r="B76" s="74">
        <v>45809</v>
      </c>
      <c r="C76" s="102">
        <v>46007</v>
      </c>
      <c r="D76" s="105" t="s">
        <v>109</v>
      </c>
      <c r="E76" s="103"/>
      <c r="F76" s="103"/>
      <c r="G76" s="104">
        <v>17800000</v>
      </c>
      <c r="H76" s="82">
        <v>0</v>
      </c>
      <c r="I76" s="82">
        <v>0</v>
      </c>
      <c r="J76" s="14">
        <f t="shared" ref="J76" si="12">+I76/G76*100</f>
        <v>0</v>
      </c>
      <c r="K76" s="14">
        <f t="shared" ref="K76" si="13">+G76-I76</f>
        <v>17800000</v>
      </c>
      <c r="L76" s="50" t="s">
        <v>27</v>
      </c>
    </row>
    <row r="77" spans="1:12" x14ac:dyDescent="0.25">
      <c r="A77" s="45"/>
      <c r="B77" s="45"/>
      <c r="C77" s="45"/>
      <c r="D77" s="45"/>
      <c r="E77" s="45"/>
      <c r="F77" s="45"/>
      <c r="G77" s="73" t="s">
        <v>62</v>
      </c>
      <c r="H77" s="37">
        <f>SUM(H67:H76)</f>
        <v>23917347</v>
      </c>
      <c r="I77" s="44"/>
      <c r="J77" s="44"/>
      <c r="K77" s="99">
        <f>SUM(K67:K76)+K47+K44</f>
        <v>55982537</v>
      </c>
    </row>
    <row r="78" spans="1:12" x14ac:dyDescent="0.25">
      <c r="A78" s="46"/>
      <c r="B78" s="44"/>
      <c r="C78" s="44"/>
      <c r="D78" s="44"/>
      <c r="E78" s="44"/>
      <c r="F78" s="44"/>
      <c r="G78" s="3" t="s">
        <v>63</v>
      </c>
      <c r="H78" s="13">
        <f>+H55</f>
        <v>37001432</v>
      </c>
      <c r="I78" s="44"/>
      <c r="J78" s="72"/>
      <c r="K78" s="44"/>
    </row>
    <row r="79" spans="1:12" x14ac:dyDescent="0.25">
      <c r="A79" s="46"/>
      <c r="B79" s="44"/>
      <c r="C79" s="44"/>
      <c r="D79" s="44"/>
      <c r="E79" s="44"/>
      <c r="F79" s="44"/>
      <c r="G79" s="3" t="s">
        <v>64</v>
      </c>
      <c r="H79" s="6">
        <f>SUM(H77:H78)</f>
        <v>60918779</v>
      </c>
      <c r="I79" s="44"/>
      <c r="J79" s="72"/>
      <c r="K79" s="44"/>
    </row>
    <row r="80" spans="1:12" x14ac:dyDescent="0.25">
      <c r="A80" s="46"/>
      <c r="B80" s="44"/>
      <c r="C80" s="44"/>
      <c r="D80" s="44"/>
      <c r="E80" s="44"/>
      <c r="F80" s="44"/>
      <c r="G80" s="44"/>
      <c r="H80" s="44"/>
      <c r="I80" s="72"/>
      <c r="J80" s="44"/>
      <c r="K80" s="44"/>
    </row>
    <row r="81" spans="1:11" x14ac:dyDescent="0.25">
      <c r="A81" s="78"/>
      <c r="B81" s="78"/>
      <c r="C81" s="78"/>
      <c r="D81" s="79"/>
      <c r="E81" s="79"/>
      <c r="F81" s="78"/>
      <c r="G81" s="78"/>
      <c r="H81" s="78"/>
      <c r="I81" s="78"/>
      <c r="J81" s="78"/>
      <c r="K81" s="78"/>
    </row>
    <row r="83" spans="1:11" x14ac:dyDescent="0.25">
      <c r="A83" s="97" t="s">
        <v>72</v>
      </c>
      <c r="B83" s="97"/>
      <c r="C83" s="97"/>
      <c r="D83" s="97"/>
      <c r="E83" s="97"/>
      <c r="F83" s="97"/>
      <c r="G83" s="97"/>
      <c r="H83" s="96"/>
      <c r="I83" s="96"/>
      <c r="J83" s="96"/>
      <c r="K83" s="96"/>
    </row>
    <row r="84" spans="1:11" x14ac:dyDescent="0.25">
      <c r="A84" s="98">
        <v>45813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</row>
    <row r="85" spans="1:11" x14ac:dyDescent="0.25">
      <c r="A85" s="98">
        <v>45828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</row>
    <row r="86" spans="1:11" x14ac:dyDescent="0.25">
      <c r="A86" s="98">
        <v>45828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</row>
    <row r="87" spans="1:11" x14ac:dyDescent="0.25">
      <c r="A87" s="98">
        <v>45828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</row>
    <row r="88" spans="1:11" x14ac:dyDescent="0.25">
      <c r="A88" s="98">
        <v>45828</v>
      </c>
      <c r="B88" s="96"/>
      <c r="C88" s="96"/>
      <c r="D88" s="96"/>
      <c r="E88" s="96"/>
      <c r="F88" s="96"/>
      <c r="G88" s="96"/>
      <c r="H88" s="96"/>
      <c r="I88" s="96"/>
      <c r="J88" s="96"/>
      <c r="K88" s="96"/>
    </row>
    <row r="89" spans="1:11" x14ac:dyDescent="0.25">
      <c r="A89" s="98">
        <v>45828</v>
      </c>
      <c r="B89" s="96"/>
      <c r="C89" s="96"/>
      <c r="D89" s="96"/>
      <c r="E89" s="96"/>
      <c r="F89" s="96"/>
      <c r="G89" s="96"/>
      <c r="H89" s="96"/>
      <c r="I89" s="96"/>
      <c r="J89" s="96"/>
      <c r="K89" s="96"/>
    </row>
    <row r="90" spans="1:11" x14ac:dyDescent="0.25">
      <c r="A90" s="98">
        <v>45828</v>
      </c>
      <c r="B90" s="96"/>
      <c r="C90" s="96"/>
      <c r="D90" s="96"/>
      <c r="E90" s="96"/>
      <c r="F90" s="96"/>
      <c r="G90" s="96"/>
      <c r="H90" s="97"/>
      <c r="I90" s="97"/>
      <c r="J90" s="96"/>
      <c r="K90" s="96"/>
    </row>
    <row r="91" spans="1:11" x14ac:dyDescent="0.25">
      <c r="A91" s="98">
        <v>45828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</row>
    <row r="92" spans="1:11" x14ac:dyDescent="0.25">
      <c r="A92" s="98">
        <v>45832</v>
      </c>
      <c r="B92" s="96"/>
      <c r="C92" s="96"/>
      <c r="D92" s="96"/>
      <c r="E92" s="96"/>
      <c r="F92" s="96"/>
      <c r="G92" s="96"/>
      <c r="H92" s="96"/>
      <c r="I92" s="96"/>
      <c r="J92" s="96"/>
      <c r="K92" s="96"/>
    </row>
  </sheetData>
  <mergeCells count="12">
    <mergeCell ref="A64:K64"/>
    <mergeCell ref="A65:K65"/>
    <mergeCell ref="B2:L2"/>
    <mergeCell ref="B3:L3"/>
    <mergeCell ref="A8:K8"/>
    <mergeCell ref="A9:K9"/>
    <mergeCell ref="A16:K16"/>
    <mergeCell ref="A40:K40"/>
    <mergeCell ref="A41:K41"/>
    <mergeCell ref="A25:K25"/>
    <mergeCell ref="A26:K26"/>
    <mergeCell ref="A17:K17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CONTADORA</cp:lastModifiedBy>
  <cp:lastPrinted>2025-07-24T17:25:19Z</cp:lastPrinted>
  <dcterms:created xsi:type="dcterms:W3CDTF">2013-11-01T01:28:32Z</dcterms:created>
  <dcterms:modified xsi:type="dcterms:W3CDTF">2025-07-24T17:26:48Z</dcterms:modified>
</cp:coreProperties>
</file>